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214.206\04大江支所\R５年度\02 地域振興係\02 施設管理\07申請・許可\大雲記念館等\大雲記念館等新様式＆ホームページ資料\"/>
    </mc:Choice>
  </mc:AlternateContent>
  <bookViews>
    <workbookView xWindow="0" yWindow="0" windowWidth="28800" windowHeight="12240"/>
  </bookViews>
  <sheets>
    <sheet name="申請書" sheetId="1" r:id="rId1"/>
  </sheets>
  <definedNames>
    <definedName name="_xlnm.Print_Area" localSheetId="0">申請書!$A$1:$O$72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2" i="1" l="1"/>
  <c r="R12" i="1"/>
  <c r="P12" i="1"/>
  <c r="T15" i="1"/>
  <c r="X7" i="1" l="1"/>
  <c r="X6" i="1" l="1"/>
  <c r="Z15" i="1" l="1"/>
  <c r="AA15" i="1"/>
  <c r="Y25" i="1" l="1"/>
  <c r="J25" i="1"/>
  <c r="Y38" i="1" l="1"/>
  <c r="J38" i="1"/>
  <c r="Y36" i="1"/>
  <c r="J36" i="1"/>
  <c r="X5" i="1"/>
  <c r="X8" i="1"/>
  <c r="AL9" i="1"/>
  <c r="AI10" i="1"/>
  <c r="AJ10" i="1"/>
  <c r="AK10" i="1"/>
  <c r="AL10" i="1"/>
  <c r="AM10" i="1"/>
  <c r="AN10" i="1"/>
  <c r="AI11" i="1"/>
  <c r="AJ11" i="1"/>
  <c r="J29" i="1" s="1"/>
  <c r="AK11" i="1"/>
  <c r="AL11" i="1"/>
  <c r="AM11" i="1"/>
  <c r="AN11" i="1"/>
  <c r="AI12" i="1"/>
  <c r="Y31" i="1" s="1"/>
  <c r="AJ12" i="1"/>
  <c r="AK12" i="1"/>
  <c r="AL12" i="1"/>
  <c r="AM12" i="1"/>
  <c r="AN12" i="1"/>
  <c r="AI13" i="1"/>
  <c r="AJ13" i="1"/>
  <c r="AK13" i="1"/>
  <c r="Y33" i="1" s="1"/>
  <c r="AL13" i="1"/>
  <c r="AM13" i="1"/>
  <c r="AN13" i="1"/>
  <c r="AI14" i="1"/>
  <c r="Y34" i="1" s="1"/>
  <c r="AJ14" i="1"/>
  <c r="AK14" i="1"/>
  <c r="AL14" i="1"/>
  <c r="AM14" i="1"/>
  <c r="AN14" i="1"/>
  <c r="V15" i="1"/>
  <c r="X15" i="1"/>
  <c r="AL15" i="1"/>
  <c r="R16" i="1"/>
  <c r="AL16" i="1"/>
  <c r="AI17" i="1"/>
  <c r="AJ17" i="1"/>
  <c r="J39" i="1" s="1"/>
  <c r="AK17" i="1"/>
  <c r="AL17" i="1"/>
  <c r="AM17" i="1"/>
  <c r="AN17" i="1"/>
  <c r="AI18" i="1"/>
  <c r="Y40" i="1" s="1"/>
  <c r="AJ18" i="1"/>
  <c r="J40" i="1" s="1"/>
  <c r="AK18" i="1"/>
  <c r="AL18" i="1"/>
  <c r="AM18" i="1"/>
  <c r="AN18" i="1"/>
  <c r="S19" i="1"/>
  <c r="U19" i="1"/>
  <c r="X19" i="1"/>
  <c r="Z19" i="1"/>
  <c r="AI19" i="1"/>
  <c r="Y41" i="1" s="1"/>
  <c r="AJ19" i="1"/>
  <c r="J41" i="1" s="1"/>
  <c r="AK19" i="1"/>
  <c r="AL19" i="1"/>
  <c r="AM19" i="1"/>
  <c r="AN19" i="1"/>
  <c r="AI20" i="1"/>
  <c r="Y42" i="1" s="1"/>
  <c r="AJ20" i="1"/>
  <c r="J42" i="1" s="1"/>
  <c r="AK20" i="1"/>
  <c r="AL20" i="1"/>
  <c r="AM20" i="1"/>
  <c r="AN20" i="1"/>
  <c r="D21" i="1"/>
  <c r="S21" i="1" s="1"/>
  <c r="Y21" i="1"/>
  <c r="AI21" i="1"/>
  <c r="AJ21" i="1"/>
  <c r="Y43" i="1" s="1"/>
  <c r="AK21" i="1"/>
  <c r="AL21" i="1"/>
  <c r="AM21" i="1"/>
  <c r="AN21" i="1"/>
  <c r="Y22" i="1"/>
  <c r="AI22" i="1"/>
  <c r="Y44" i="1" s="1"/>
  <c r="AJ22" i="1"/>
  <c r="AK22" i="1"/>
  <c r="AL22" i="1"/>
  <c r="AM22" i="1"/>
  <c r="AN22" i="1"/>
  <c r="Y23" i="1"/>
  <c r="AI23" i="1"/>
  <c r="AJ23" i="1"/>
  <c r="Y45" i="1" s="1"/>
  <c r="AK23" i="1"/>
  <c r="AL23" i="1"/>
  <c r="AM23" i="1"/>
  <c r="AN23" i="1"/>
  <c r="AI24" i="1"/>
  <c r="AJ24" i="1"/>
  <c r="AK24" i="1"/>
  <c r="AL24" i="1"/>
  <c r="AM24" i="1"/>
  <c r="AN24" i="1"/>
  <c r="S25" i="1"/>
  <c r="U25" i="1"/>
  <c r="W25" i="1"/>
  <c r="AI25" i="1"/>
  <c r="J47" i="1" s="1"/>
  <c r="AJ25" i="1"/>
  <c r="AK25" i="1"/>
  <c r="AL25" i="1"/>
  <c r="AM25" i="1"/>
  <c r="AN25" i="1"/>
  <c r="AI26" i="1"/>
  <c r="Y48" i="1" s="1"/>
  <c r="AJ26" i="1"/>
  <c r="AK26" i="1"/>
  <c r="AL26" i="1"/>
  <c r="AM26" i="1"/>
  <c r="AN26" i="1"/>
  <c r="S27" i="1"/>
  <c r="AI27" i="1"/>
  <c r="AJ27" i="1"/>
  <c r="AK27" i="1"/>
  <c r="AL27" i="1"/>
  <c r="AM27" i="1"/>
  <c r="AN27" i="1"/>
  <c r="AI28" i="1"/>
  <c r="AJ28" i="1"/>
  <c r="AK28" i="1"/>
  <c r="AL28" i="1"/>
  <c r="AM28" i="1"/>
  <c r="AN28" i="1"/>
  <c r="S29" i="1"/>
  <c r="S31" i="1"/>
  <c r="S33" i="1"/>
  <c r="U33" i="1"/>
  <c r="W33" i="1"/>
  <c r="S34" i="1"/>
  <c r="U34" i="1"/>
  <c r="W34" i="1"/>
  <c r="S36" i="1"/>
  <c r="U36" i="1"/>
  <c r="W36" i="1"/>
  <c r="S38" i="1"/>
  <c r="U38" i="1"/>
  <c r="W38" i="1"/>
  <c r="S39" i="1"/>
  <c r="U39" i="1"/>
  <c r="W39" i="1"/>
  <c r="S40" i="1"/>
  <c r="U40" i="1"/>
  <c r="W40" i="1"/>
  <c r="S41" i="1"/>
  <c r="W41" i="1"/>
  <c r="S42" i="1"/>
  <c r="U42" i="1"/>
  <c r="W42" i="1"/>
  <c r="S43" i="1"/>
  <c r="U43" i="1"/>
  <c r="W43" i="1"/>
  <c r="AM43" i="1"/>
  <c r="S44" i="1"/>
  <c r="U44" i="1"/>
  <c r="W44" i="1"/>
  <c r="AM44" i="1"/>
  <c r="S45" i="1"/>
  <c r="U45" i="1"/>
  <c r="W45" i="1"/>
  <c r="AM45" i="1"/>
  <c r="S46" i="1"/>
  <c r="U46" i="1"/>
  <c r="W46" i="1"/>
  <c r="S47" i="1"/>
  <c r="U47" i="1"/>
  <c r="W47" i="1"/>
  <c r="S48" i="1"/>
  <c r="U48" i="1"/>
  <c r="W48" i="1"/>
  <c r="S49" i="1"/>
  <c r="U49" i="1"/>
  <c r="W49" i="1"/>
  <c r="S50" i="1"/>
  <c r="U50" i="1"/>
  <c r="W50" i="1"/>
  <c r="P69" i="1"/>
  <c r="J31" i="1" l="1"/>
  <c r="J34" i="1"/>
  <c r="Y47" i="1"/>
  <c r="Y50" i="1"/>
  <c r="J49" i="1"/>
  <c r="J48" i="1"/>
  <c r="J46" i="1"/>
  <c r="J45" i="1"/>
  <c r="J44" i="1"/>
  <c r="J43" i="1"/>
  <c r="Y27" i="1"/>
  <c r="Y46" i="1"/>
  <c r="J50" i="1"/>
  <c r="Y39" i="1"/>
  <c r="Y29" i="1"/>
  <c r="J51" i="1"/>
  <c r="Y51" i="1"/>
  <c r="Y49" i="1"/>
  <c r="J33" i="1"/>
  <c r="J27" i="1"/>
  <c r="J53" i="1" l="1"/>
  <c r="Y53" i="1"/>
</calcChain>
</file>

<file path=xl/sharedStrings.xml><?xml version="1.0" encoding="utf-8"?>
<sst xmlns="http://schemas.openxmlformats.org/spreadsheetml/2006/main" count="171" uniqueCount="87">
  <si>
    <t>福知山市大雲記念館等使用許可書</t>
    <rPh sb="0" eb="4">
      <t>フクチヤマシ</t>
    </rPh>
    <rPh sb="4" eb="6">
      <t>オオクモ</t>
    </rPh>
    <rPh sb="6" eb="8">
      <t>キネン</t>
    </rPh>
    <rPh sb="8" eb="9">
      <t>カン</t>
    </rPh>
    <rPh sb="9" eb="10">
      <t>トウ</t>
    </rPh>
    <rPh sb="10" eb="12">
      <t>シヨウ</t>
    </rPh>
    <rPh sb="12" eb="15">
      <t>キョカショ</t>
    </rPh>
    <phoneticPr fontId="1"/>
  </si>
  <si>
    <t>月</t>
    <rPh sb="0" eb="1">
      <t>ガツ</t>
    </rPh>
    <phoneticPr fontId="1"/>
  </si>
  <si>
    <t>日</t>
    <rPh sb="0" eb="1">
      <t>ニチ</t>
    </rPh>
    <phoneticPr fontId="1"/>
  </si>
  <si>
    <t>申請者</t>
    <rPh sb="0" eb="3">
      <t>シンセイシャ</t>
    </rPh>
    <phoneticPr fontId="1"/>
  </si>
  <si>
    <t>住所</t>
    <rPh sb="0" eb="2">
      <t>ジュウショ</t>
    </rPh>
    <phoneticPr fontId="1"/>
  </si>
  <si>
    <t>団体名</t>
    <rPh sb="0" eb="2">
      <t>ダンタイ</t>
    </rPh>
    <rPh sb="2" eb="3">
      <t>メイ</t>
    </rPh>
    <phoneticPr fontId="1"/>
  </si>
  <si>
    <t>氏名</t>
    <rPh sb="0" eb="2">
      <t>シメイ</t>
    </rPh>
    <phoneticPr fontId="1"/>
  </si>
  <si>
    <t>電話番号</t>
    <rPh sb="0" eb="2">
      <t>デンワ</t>
    </rPh>
    <rPh sb="2" eb="4">
      <t>バンゴウ</t>
    </rPh>
    <phoneticPr fontId="1"/>
  </si>
  <si>
    <t>福知山市長様</t>
    <rPh sb="0" eb="4">
      <t>フクチヤマシ</t>
    </rPh>
    <rPh sb="4" eb="5">
      <t>チョウ</t>
    </rPh>
    <rPh sb="5" eb="6">
      <t>サマ</t>
    </rPh>
    <phoneticPr fontId="1"/>
  </si>
  <si>
    <t>年</t>
    <rPh sb="0" eb="1">
      <t>ネン</t>
    </rPh>
    <phoneticPr fontId="1"/>
  </si>
  <si>
    <t>　　次のとおり、大雲記念館等を使用したいので、誓約事項を承諾の上、申請します。</t>
    <rPh sb="2" eb="3">
      <t>ツギ</t>
    </rPh>
    <rPh sb="8" eb="10">
      <t>オオクモ</t>
    </rPh>
    <rPh sb="10" eb="12">
      <t>キネン</t>
    </rPh>
    <rPh sb="12" eb="13">
      <t>カン</t>
    </rPh>
    <rPh sb="13" eb="14">
      <t>トウ</t>
    </rPh>
    <rPh sb="15" eb="17">
      <t>シヨウ</t>
    </rPh>
    <rPh sb="23" eb="25">
      <t>セイヤク</t>
    </rPh>
    <rPh sb="25" eb="27">
      <t>ジコウ</t>
    </rPh>
    <rPh sb="28" eb="30">
      <t>ショウダク</t>
    </rPh>
    <rPh sb="31" eb="32">
      <t>ウエ</t>
    </rPh>
    <rPh sb="33" eb="35">
      <t>シンセイ</t>
    </rPh>
    <phoneticPr fontId="1"/>
  </si>
  <si>
    <t>大
雲
記
念
館</t>
    <rPh sb="0" eb="1">
      <t>オオ</t>
    </rPh>
    <rPh sb="2" eb="3">
      <t>クモ</t>
    </rPh>
    <rPh sb="4" eb="5">
      <t>キ</t>
    </rPh>
    <rPh sb="6" eb="7">
      <t>ネン</t>
    </rPh>
    <rPh sb="8" eb="9">
      <t>カン</t>
    </rPh>
    <phoneticPr fontId="1"/>
  </si>
  <si>
    <t>使用年月日</t>
    <rPh sb="0" eb="2">
      <t>シヨウ</t>
    </rPh>
    <rPh sb="2" eb="4">
      <t>ネンゲツ</t>
    </rPh>
    <rPh sb="4" eb="5">
      <t>ビ</t>
    </rPh>
    <phoneticPr fontId="1"/>
  </si>
  <si>
    <t>使用目的</t>
    <rPh sb="0" eb="2">
      <t>シヨウ</t>
    </rPh>
    <rPh sb="2" eb="4">
      <t>モクテキ</t>
    </rPh>
    <phoneticPr fontId="1"/>
  </si>
  <si>
    <t>研修室</t>
    <rPh sb="0" eb="3">
      <t>ケンシュウシツ</t>
    </rPh>
    <phoneticPr fontId="1"/>
  </si>
  <si>
    <t>使用の区分</t>
    <rPh sb="0" eb="2">
      <t>シヨウ</t>
    </rPh>
    <rPh sb="3" eb="5">
      <t>クブン</t>
    </rPh>
    <phoneticPr fontId="1"/>
  </si>
  <si>
    <t>使用人数</t>
    <rPh sb="0" eb="2">
      <t>シヨウ</t>
    </rPh>
    <rPh sb="2" eb="4">
      <t>ニンズウ</t>
    </rPh>
    <phoneticPr fontId="1"/>
  </si>
  <si>
    <t>合計</t>
    <rPh sb="0" eb="2">
      <t>ゴウケイ</t>
    </rPh>
    <phoneticPr fontId="1"/>
  </si>
  <si>
    <t>人</t>
    <rPh sb="0" eb="1">
      <t>ニン</t>
    </rPh>
    <phoneticPr fontId="1"/>
  </si>
  <si>
    <t>内訳</t>
    <rPh sb="0" eb="2">
      <t>ウチワケ</t>
    </rPh>
    <phoneticPr fontId="1"/>
  </si>
  <si>
    <t>一般</t>
    <rPh sb="0" eb="2">
      <t>イッパン</t>
    </rPh>
    <phoneticPr fontId="1"/>
  </si>
  <si>
    <t>高校生</t>
    <rPh sb="0" eb="3">
      <t>コウコウセイ</t>
    </rPh>
    <phoneticPr fontId="1"/>
  </si>
  <si>
    <t>小・中学生</t>
    <rPh sb="0" eb="1">
      <t>ショウ</t>
    </rPh>
    <rPh sb="2" eb="5">
      <t>チュウガクセイ</t>
    </rPh>
    <phoneticPr fontId="1"/>
  </si>
  <si>
    <t>使用料</t>
    <rPh sb="0" eb="3">
      <t>シヨウリョウ</t>
    </rPh>
    <phoneticPr fontId="1"/>
  </si>
  <si>
    <t>消費税及び地方消費税の額</t>
    <rPh sb="0" eb="3">
      <t>ショウヒゼイ</t>
    </rPh>
    <rPh sb="3" eb="4">
      <t>オヨ</t>
    </rPh>
    <rPh sb="5" eb="7">
      <t>チホウ</t>
    </rPh>
    <rPh sb="7" eb="10">
      <t>ショウヒゼイ</t>
    </rPh>
    <rPh sb="11" eb="12">
      <t>ガク</t>
    </rPh>
    <phoneticPr fontId="1"/>
  </si>
  <si>
    <t>（責任者）</t>
    <rPh sb="1" eb="4">
      <t>セキニンシャ</t>
    </rPh>
    <phoneticPr fontId="1"/>
  </si>
  <si>
    <t>誓約事項</t>
    <rPh sb="0" eb="2">
      <t>セイヤク</t>
    </rPh>
    <rPh sb="2" eb="4">
      <t>ジコウ</t>
    </rPh>
    <phoneticPr fontId="1"/>
  </si>
  <si>
    <t>４　使用を終わったときは、ただちに原状に復し、係員の点検を受けること。</t>
    <rPh sb="2" eb="4">
      <t>シヨウ</t>
    </rPh>
    <rPh sb="5" eb="6">
      <t>オ</t>
    </rPh>
    <rPh sb="17" eb="19">
      <t>ゲンジョウ</t>
    </rPh>
    <rPh sb="20" eb="21">
      <t>フク</t>
    </rPh>
    <rPh sb="23" eb="25">
      <t>カカリイン</t>
    </rPh>
    <rPh sb="26" eb="28">
      <t>テンケン</t>
    </rPh>
    <rPh sb="29" eb="30">
      <t>ウ</t>
    </rPh>
    <phoneticPr fontId="1"/>
  </si>
  <si>
    <t>１　大雲記念館等条例・同施行規則並びに職員の指示を遵守すること。</t>
    <rPh sb="2" eb="4">
      <t>オオクモ</t>
    </rPh>
    <rPh sb="4" eb="6">
      <t>キネン</t>
    </rPh>
    <rPh sb="6" eb="7">
      <t>カン</t>
    </rPh>
    <rPh sb="7" eb="8">
      <t>トウ</t>
    </rPh>
    <rPh sb="8" eb="10">
      <t>ジョウレイ</t>
    </rPh>
    <rPh sb="11" eb="12">
      <t>ドウ</t>
    </rPh>
    <rPh sb="12" eb="14">
      <t>セコウ</t>
    </rPh>
    <rPh sb="14" eb="16">
      <t>キソク</t>
    </rPh>
    <rPh sb="16" eb="17">
      <t>ナラ</t>
    </rPh>
    <rPh sb="19" eb="21">
      <t>ショクイン</t>
    </rPh>
    <rPh sb="22" eb="24">
      <t>シジ</t>
    </rPh>
    <rPh sb="25" eb="27">
      <t>ジュンシュ</t>
    </rPh>
    <phoneticPr fontId="1"/>
  </si>
  <si>
    <r>
      <t xml:space="preserve">午前
</t>
    </r>
    <r>
      <rPr>
        <sz val="12"/>
        <color theme="1"/>
        <rFont val="ＭＳ Ｐゴシック"/>
        <family val="3"/>
        <charset val="128"/>
        <scheme val="minor"/>
      </rPr>
      <t>9：00～13：00</t>
    </r>
    <rPh sb="0" eb="2">
      <t>ゴゼン</t>
    </rPh>
    <phoneticPr fontId="1"/>
  </si>
  <si>
    <t>午後
13：00～17：00</t>
    <rPh sb="0" eb="2">
      <t>ゴゴ</t>
    </rPh>
    <phoneticPr fontId="1"/>
  </si>
  <si>
    <t>夜間
17：00～22：00</t>
    <rPh sb="0" eb="2">
      <t>ヤカン</t>
    </rPh>
    <phoneticPr fontId="1"/>
  </si>
  <si>
    <t>福知山市大雲記念館等使用許可申請書</t>
    <rPh sb="0" eb="4">
      <t>フクチヤマシ</t>
    </rPh>
    <rPh sb="4" eb="6">
      <t>オオクモ</t>
    </rPh>
    <rPh sb="6" eb="8">
      <t>キネン</t>
    </rPh>
    <rPh sb="8" eb="9">
      <t>カン</t>
    </rPh>
    <rPh sb="9" eb="10">
      <t>トウ</t>
    </rPh>
    <rPh sb="10" eb="12">
      <t>シヨウ</t>
    </rPh>
    <rPh sb="12" eb="14">
      <t>キョカ</t>
    </rPh>
    <rPh sb="14" eb="17">
      <t>シンセイショ</t>
    </rPh>
    <phoneticPr fontId="1"/>
  </si>
  <si>
    <t>福知山市長</t>
    <rPh sb="0" eb="4">
      <t>フクチヤマシ</t>
    </rPh>
    <rPh sb="4" eb="5">
      <t>チョウ</t>
    </rPh>
    <phoneticPr fontId="1"/>
  </si>
  <si>
    <t>月</t>
    <rPh sb="0" eb="1">
      <t>ガツ</t>
    </rPh>
    <phoneticPr fontId="1"/>
  </si>
  <si>
    <t>日</t>
    <rPh sb="0" eb="1">
      <t>ニチ</t>
    </rPh>
    <phoneticPr fontId="1"/>
  </si>
  <si>
    <t>日付けの使用許可申請について、下記のとおり許可します。</t>
    <rPh sb="0" eb="1">
      <t>ニチ</t>
    </rPh>
    <rPh sb="1" eb="2">
      <t>ヅ</t>
    </rPh>
    <rPh sb="4" eb="6">
      <t>シヨウ</t>
    </rPh>
    <rPh sb="6" eb="8">
      <t>キョカ</t>
    </rPh>
    <rPh sb="8" eb="10">
      <t>シンセイ</t>
    </rPh>
    <rPh sb="15" eb="17">
      <t>カキ</t>
    </rPh>
    <rPh sb="21" eb="23">
      <t>キョカ</t>
    </rPh>
    <phoneticPr fontId="1"/>
  </si>
  <si>
    <t>使用開始
終了
予定時間</t>
    <rPh sb="0" eb="2">
      <t>シヨウ</t>
    </rPh>
    <rPh sb="2" eb="4">
      <t>カイシ</t>
    </rPh>
    <rPh sb="5" eb="7">
      <t>シュウリョウ</t>
    </rPh>
    <rPh sb="8" eb="10">
      <t>ヨテイ</t>
    </rPh>
    <rPh sb="10" eb="12">
      <t>ジカン</t>
    </rPh>
    <phoneticPr fontId="1"/>
  </si>
  <si>
    <t>時</t>
    <rPh sb="0" eb="1">
      <t>ジ</t>
    </rPh>
    <phoneticPr fontId="1"/>
  </si>
  <si>
    <t>分</t>
    <rPh sb="0" eb="1">
      <t>フン</t>
    </rPh>
    <phoneticPr fontId="1"/>
  </si>
  <si>
    <t>から</t>
    <phoneticPr fontId="1"/>
  </si>
  <si>
    <t>まで</t>
    <phoneticPr fontId="1"/>
  </si>
  <si>
    <t>令和</t>
    <rPh sb="0" eb="2">
      <t>レイワ</t>
    </rPh>
    <phoneticPr fontId="1"/>
  </si>
  <si>
    <t>年</t>
    <rPh sb="0" eb="1">
      <t>ネン</t>
    </rPh>
    <phoneticPr fontId="1"/>
  </si>
  <si>
    <t>〇</t>
    <phoneticPr fontId="1"/>
  </si>
  <si>
    <t>入館料（見学）</t>
    <rPh sb="0" eb="3">
      <t>ニュウカンリョウ</t>
    </rPh>
    <rPh sb="4" eb="6">
      <t>ケンガク</t>
    </rPh>
    <phoneticPr fontId="1"/>
  </si>
  <si>
    <t>冷暖房</t>
    <rPh sb="0" eb="3">
      <t>レイダンボウ</t>
    </rPh>
    <phoneticPr fontId="1"/>
  </si>
  <si>
    <t>大
雲
塾
舎</t>
    <rPh sb="0" eb="1">
      <t>オオ</t>
    </rPh>
    <rPh sb="2" eb="3">
      <t>クモ</t>
    </rPh>
    <rPh sb="4" eb="5">
      <t>ジュク</t>
    </rPh>
    <rPh sb="6" eb="7">
      <t>シャ</t>
    </rPh>
    <phoneticPr fontId="1"/>
  </si>
  <si>
    <t>茶室</t>
    <rPh sb="0" eb="2">
      <t>チャシツ</t>
    </rPh>
    <phoneticPr fontId="1"/>
  </si>
  <si>
    <t>和室②</t>
    <rPh sb="0" eb="2">
      <t>ワシツ</t>
    </rPh>
    <phoneticPr fontId="1"/>
  </si>
  <si>
    <t>和室➂</t>
    <rPh sb="0" eb="2">
      <t>ワシツ</t>
    </rPh>
    <phoneticPr fontId="1"/>
  </si>
  <si>
    <t>和室④</t>
    <rPh sb="0" eb="2">
      <t>ワシツ</t>
    </rPh>
    <phoneticPr fontId="1"/>
  </si>
  <si>
    <t>ギャラリー⑤</t>
    <phoneticPr fontId="1"/>
  </si>
  <si>
    <t>研修室</t>
    <rPh sb="0" eb="3">
      <t>ケンシュウシツ</t>
    </rPh>
    <phoneticPr fontId="1"/>
  </si>
  <si>
    <t>宿泊室１</t>
    <rPh sb="0" eb="3">
      <t>シュクハクシツ</t>
    </rPh>
    <phoneticPr fontId="1"/>
  </si>
  <si>
    <t>宿泊室②</t>
    <rPh sb="0" eb="2">
      <t>シュクハク</t>
    </rPh>
    <rPh sb="2" eb="3">
      <t>シツ</t>
    </rPh>
    <phoneticPr fontId="1"/>
  </si>
  <si>
    <t>宿泊室③</t>
    <rPh sb="0" eb="3">
      <t>シュクハクシツ</t>
    </rPh>
    <phoneticPr fontId="1"/>
  </si>
  <si>
    <t>宿泊室4</t>
    <rPh sb="0" eb="3">
      <t>シュクハクシツ</t>
    </rPh>
    <phoneticPr fontId="1"/>
  </si>
  <si>
    <t>宿泊室⑤</t>
    <rPh sb="0" eb="3">
      <t>シュクハクシツ</t>
    </rPh>
    <phoneticPr fontId="1"/>
  </si>
  <si>
    <t>入館料</t>
    <rPh sb="0" eb="3">
      <t>ニュウカンリョウ</t>
    </rPh>
    <phoneticPr fontId="1"/>
  </si>
  <si>
    <t>午前</t>
    <rPh sb="0" eb="2">
      <t>ゴゼン</t>
    </rPh>
    <phoneticPr fontId="1"/>
  </si>
  <si>
    <t>午後</t>
    <rPh sb="0" eb="2">
      <t>ゴゴ</t>
    </rPh>
    <phoneticPr fontId="1"/>
  </si>
  <si>
    <t>夜間</t>
    <rPh sb="0" eb="2">
      <t>ヤカン</t>
    </rPh>
    <phoneticPr fontId="1"/>
  </si>
  <si>
    <t>消費税</t>
    <rPh sb="0" eb="3">
      <t>ショウヒゼイ</t>
    </rPh>
    <phoneticPr fontId="1"/>
  </si>
  <si>
    <t>減免を希望する場合はその理由を記入。もしくはその他何かあれば記入
児童の学習に使用するため</t>
    <rPh sb="0" eb="2">
      <t>ゲンメン</t>
    </rPh>
    <rPh sb="3" eb="5">
      <t>キボウ</t>
    </rPh>
    <rPh sb="7" eb="9">
      <t>バアイ</t>
    </rPh>
    <rPh sb="12" eb="14">
      <t>リユウ</t>
    </rPh>
    <rPh sb="15" eb="17">
      <t>キニュウ</t>
    </rPh>
    <rPh sb="24" eb="25">
      <t>タ</t>
    </rPh>
    <rPh sb="25" eb="26">
      <t>ナニ</t>
    </rPh>
    <rPh sb="30" eb="32">
      <t>キニュウ</t>
    </rPh>
    <rPh sb="33" eb="35">
      <t>ジドウ</t>
    </rPh>
    <rPh sb="36" eb="38">
      <t>ガクシュウ</t>
    </rPh>
    <rPh sb="39" eb="41">
      <t>シヨウ</t>
    </rPh>
    <phoneticPr fontId="1"/>
  </si>
  <si>
    <t>公演・講演会等については詳細を記載（できればチラシを添付してください。）
防災の講演会として使用</t>
    <rPh sb="0" eb="2">
      <t>コウエン</t>
    </rPh>
    <rPh sb="3" eb="6">
      <t>コウエンカイ</t>
    </rPh>
    <rPh sb="6" eb="7">
      <t>トウ</t>
    </rPh>
    <rPh sb="12" eb="14">
      <t>ショウサイ</t>
    </rPh>
    <rPh sb="15" eb="17">
      <t>キサイ</t>
    </rPh>
    <rPh sb="26" eb="28">
      <t>テンプ</t>
    </rPh>
    <rPh sb="37" eb="39">
      <t>ボウサイ</t>
    </rPh>
    <rPh sb="40" eb="43">
      <t>コウエンカイ</t>
    </rPh>
    <rPh sb="46" eb="48">
      <t>シヨウ</t>
    </rPh>
    <phoneticPr fontId="1"/>
  </si>
  <si>
    <t>年</t>
    <rPh sb="0" eb="1">
      <t>ネン</t>
    </rPh>
    <phoneticPr fontId="1"/>
  </si>
  <si>
    <t>７　以上のことについていささかも福知山市に迷惑をかけないとともに、万一違反したときは、どのような措置を受けても異議を申し立てないこと。</t>
    <rPh sb="2" eb="4">
      <t>イジョウ</t>
    </rPh>
    <rPh sb="16" eb="20">
      <t>フクチヤマシ</t>
    </rPh>
    <rPh sb="21" eb="23">
      <t>メイワク</t>
    </rPh>
    <rPh sb="33" eb="35">
      <t>マンイチ</t>
    </rPh>
    <rPh sb="35" eb="37">
      <t>イハン</t>
    </rPh>
    <rPh sb="48" eb="50">
      <t>ソチ</t>
    </rPh>
    <rPh sb="51" eb="52">
      <t>ウ</t>
    </rPh>
    <rPh sb="55" eb="57">
      <t>イギ</t>
    </rPh>
    <rPh sb="58" eb="59">
      <t>モウ</t>
    </rPh>
    <rPh sb="60" eb="61">
      <t>タ</t>
    </rPh>
    <phoneticPr fontId="1"/>
  </si>
  <si>
    <t>６　駐車場については、主催者側で確保すること。</t>
    <rPh sb="2" eb="5">
      <t>チュウシャジョウ</t>
    </rPh>
    <rPh sb="11" eb="14">
      <t>シュサイシャ</t>
    </rPh>
    <rPh sb="14" eb="15">
      <t>ガワ</t>
    </rPh>
    <rPh sb="16" eb="18">
      <t>カクホ</t>
    </rPh>
    <phoneticPr fontId="1"/>
  </si>
  <si>
    <t>５　使用により建造物その他を滅失き損したときは、その一切の損害を賠償すること。</t>
    <rPh sb="2" eb="4">
      <t>シヨウ</t>
    </rPh>
    <rPh sb="7" eb="10">
      <t>ケンゾウブツ</t>
    </rPh>
    <rPh sb="12" eb="13">
      <t>タ</t>
    </rPh>
    <rPh sb="14" eb="16">
      <t>メッシツ</t>
    </rPh>
    <rPh sb="17" eb="18">
      <t>ソン</t>
    </rPh>
    <rPh sb="26" eb="28">
      <t>イッサイ</t>
    </rPh>
    <rPh sb="29" eb="31">
      <t>ソンガイ</t>
    </rPh>
    <rPh sb="32" eb="34">
      <t>バイショウ</t>
    </rPh>
    <phoneticPr fontId="1"/>
  </si>
  <si>
    <t>①茶室</t>
    <rPh sb="1" eb="3">
      <t>チャシツ</t>
    </rPh>
    <phoneticPr fontId="1"/>
  </si>
  <si>
    <t>②和室</t>
    <rPh sb="1" eb="3">
      <t>ワシツ</t>
    </rPh>
    <phoneticPr fontId="1"/>
  </si>
  <si>
    <t>➂和室</t>
    <rPh sb="1" eb="3">
      <t>ワシツ</t>
    </rPh>
    <phoneticPr fontId="1"/>
  </si>
  <si>
    <t>④和室</t>
    <rPh sb="1" eb="3">
      <t>ワシツ</t>
    </rPh>
    <phoneticPr fontId="1"/>
  </si>
  <si>
    <t>⑤ギャラリー</t>
    <phoneticPr fontId="1"/>
  </si>
  <si>
    <t>２　建物を使用しようとする者は、使用7日前までには申請し、使用料納付の上、許可を受け取ること。</t>
    <rPh sb="2" eb="4">
      <t>タテモノ</t>
    </rPh>
    <rPh sb="5" eb="7">
      <t>シヨウ</t>
    </rPh>
    <rPh sb="13" eb="14">
      <t>モノ</t>
    </rPh>
    <rPh sb="16" eb="18">
      <t>シヨウ</t>
    </rPh>
    <rPh sb="19" eb="21">
      <t>ニチマエ</t>
    </rPh>
    <rPh sb="25" eb="27">
      <t>シンセイ</t>
    </rPh>
    <rPh sb="29" eb="31">
      <t>シヨウ</t>
    </rPh>
    <rPh sb="31" eb="32">
      <t>リョウ</t>
    </rPh>
    <rPh sb="32" eb="34">
      <t>ノウフ</t>
    </rPh>
    <rPh sb="35" eb="36">
      <t>ウエ</t>
    </rPh>
    <rPh sb="37" eb="39">
      <t>キョカ</t>
    </rPh>
    <rPh sb="40" eb="41">
      <t>ウ</t>
    </rPh>
    <rPh sb="42" eb="43">
      <t>ト</t>
    </rPh>
    <phoneticPr fontId="1"/>
  </si>
  <si>
    <t>３　建物内に危険物等の持ち込みはしないこと。</t>
    <rPh sb="2" eb="4">
      <t>タテモノ</t>
    </rPh>
    <rPh sb="4" eb="5">
      <t>ナイ</t>
    </rPh>
    <rPh sb="6" eb="9">
      <t>キケンブツ</t>
    </rPh>
    <rPh sb="9" eb="10">
      <t>トウ</t>
    </rPh>
    <rPh sb="11" eb="12">
      <t>モ</t>
    </rPh>
    <rPh sb="13" eb="14">
      <t>コ</t>
    </rPh>
    <phoneticPr fontId="1"/>
  </si>
  <si>
    <t>和室1</t>
    <rPh sb="0" eb="2">
      <t>ワシツ</t>
    </rPh>
    <phoneticPr fontId="1"/>
  </si>
  <si>
    <t>和室2</t>
    <rPh sb="0" eb="2">
      <t>ワシツ</t>
    </rPh>
    <phoneticPr fontId="1"/>
  </si>
  <si>
    <t>和室3</t>
    <rPh sb="0" eb="2">
      <t>ワシツ</t>
    </rPh>
    <phoneticPr fontId="1"/>
  </si>
  <si>
    <t>和室4</t>
    <rPh sb="0" eb="2">
      <t>ワシツ</t>
    </rPh>
    <phoneticPr fontId="1"/>
  </si>
  <si>
    <t>和室5</t>
    <rPh sb="0" eb="2">
      <t>ワシツ</t>
    </rPh>
    <phoneticPr fontId="1"/>
  </si>
  <si>
    <t>曜日</t>
    <rPh sb="0" eb="2">
      <t>ヨウビ</t>
    </rPh>
    <phoneticPr fontId="1"/>
  </si>
  <si>
    <t>福知山市登録番号　T4000020262013</t>
    <rPh sb="0" eb="4">
      <t>フクチヤマシ</t>
    </rPh>
    <rPh sb="4" eb="6">
      <t>トウロク</t>
    </rPh>
    <rPh sb="6" eb="8">
      <t>バンゴウ</t>
    </rPh>
    <phoneticPr fontId="1"/>
  </si>
  <si>
    <t>許可番号</t>
    <rPh sb="0" eb="2">
      <t>キョカ</t>
    </rPh>
    <rPh sb="2" eb="4">
      <t>バンゴウ</t>
    </rPh>
    <phoneticPr fontId="1"/>
  </si>
  <si>
    <t>調定番号</t>
    <rPh sb="0" eb="2">
      <t>チョウテイ</t>
    </rPh>
    <rPh sb="2" eb="4">
      <t>バンゴウ</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</si>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</sst>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円&quot;"/>
  </numFmts>
  <fonts count="8"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6">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7">
    <xf numFmtId="0" fontId="0" fillId="0" borderId="0" xfId="0">
      <alignment vertical="center"/>
    </xf>
    <xf numFmtId="0" fontId="0" fillId="0" borderId="0" xfId="0"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0" fillId="0" borderId="0" xfId="0" applyProtection="1">
      <alignment vertic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4" fillId="0" borderId="0" xfId="0" applyFont="1" applyProtection="1">
      <alignment vertical="center"/>
    </xf>
    <xf numFmtId="0" fontId="6" fillId="0" borderId="0" xfId="0" applyFont="1" applyAlignment="1" applyProtection="1">
      <alignment vertical="center"/>
    </xf>
    <xf numFmtId="0" fontId="0" fillId="0" borderId="0" xfId="0" applyAlignment="1" applyProtection="1">
      <alignment horizontal="left" vertical="center"/>
    </xf>
    <xf numFmtId="0" fontId="4" fillId="0" borderId="10" xfId="0" applyFont="1" applyBorder="1" applyAlignment="1" applyProtection="1">
      <alignment vertical="center"/>
    </xf>
    <xf numFmtId="0" fontId="4" fillId="0" borderId="12" xfId="0" applyFont="1" applyBorder="1" applyAlignment="1" applyProtection="1">
      <alignment vertical="center"/>
    </xf>
    <xf numFmtId="0" fontId="4" fillId="0" borderId="11" xfId="0" applyFont="1" applyBorder="1" applyAlignment="1" applyProtection="1">
      <alignment vertical="center"/>
    </xf>
    <xf numFmtId="0" fontId="4" fillId="0" borderId="2" xfId="0" applyFont="1" applyBorder="1" applyAlignment="1" applyProtection="1">
      <alignment vertical="center"/>
    </xf>
    <xf numFmtId="0" fontId="4" fillId="0" borderId="1" xfId="0" applyFont="1" applyBorder="1" applyAlignment="1" applyProtection="1">
      <alignment vertical="center"/>
    </xf>
    <xf numFmtId="0" fontId="4" fillId="0" borderId="5" xfId="0" applyFont="1" applyBorder="1" applyAlignment="1" applyProtection="1">
      <alignment vertical="center"/>
    </xf>
    <xf numFmtId="0" fontId="4" fillId="0" borderId="3" xfId="0" applyFont="1" applyBorder="1" applyAlignment="1" applyProtection="1">
      <alignment vertical="center"/>
    </xf>
    <xf numFmtId="0" fontId="4" fillId="0" borderId="0" xfId="0"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4" fillId="2" borderId="0" xfId="0" applyFont="1" applyFill="1" applyAlignment="1" applyProtection="1">
      <alignment horizontal="center" vertical="center"/>
      <protection locked="0"/>
    </xf>
    <xf numFmtId="0" fontId="4" fillId="2" borderId="12"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7"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Fill="1" applyAlignment="1">
      <alignment vertical="center"/>
    </xf>
    <xf numFmtId="0" fontId="5" fillId="0" borderId="0" xfId="0" applyFont="1" applyAlignment="1">
      <alignment horizontal="center" vertical="center"/>
    </xf>
    <xf numFmtId="0" fontId="6" fillId="0" borderId="0" xfId="0" applyFont="1" applyAlignment="1" applyProtection="1">
      <alignment horizontal="center" vertical="center"/>
    </xf>
    <xf numFmtId="0" fontId="5" fillId="2" borderId="0" xfId="0" applyFont="1" applyFill="1" applyAlignment="1" applyProtection="1">
      <alignment horizontal="center" vertical="center"/>
    </xf>
    <xf numFmtId="0" fontId="6" fillId="2" borderId="0" xfId="0" applyFont="1" applyFill="1" applyAlignment="1" applyProtection="1">
      <alignment horizontal="center" vertical="center"/>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0" fillId="2" borderId="2" xfId="0" applyFont="1" applyFill="1" applyBorder="1" applyAlignment="1" applyProtection="1">
      <alignment horizontal="left" vertical="top" wrapText="1"/>
    </xf>
    <xf numFmtId="0" fontId="0" fillId="2" borderId="1" xfId="0" applyFont="1" applyFill="1" applyBorder="1" applyAlignment="1" applyProtection="1">
      <alignment horizontal="left" vertical="top" wrapText="1"/>
    </xf>
    <xf numFmtId="0" fontId="0" fillId="2" borderId="5" xfId="0" applyFont="1" applyFill="1" applyBorder="1" applyAlignment="1" applyProtection="1">
      <alignment horizontal="left" vertical="top" wrapText="1"/>
    </xf>
    <xf numFmtId="0" fontId="0" fillId="3" borderId="2" xfId="0" applyFont="1" applyFill="1" applyBorder="1" applyAlignment="1" applyProtection="1">
      <alignment horizontal="left" vertical="top" wrapText="1"/>
    </xf>
    <xf numFmtId="0" fontId="0" fillId="3" borderId="1" xfId="0" applyFont="1" applyFill="1" applyBorder="1" applyAlignment="1" applyProtection="1">
      <alignment horizontal="left" vertical="top" wrapText="1"/>
    </xf>
    <xf numFmtId="0" fontId="0" fillId="3" borderId="5" xfId="0" applyFont="1" applyFill="1" applyBorder="1" applyAlignment="1" applyProtection="1">
      <alignment horizontal="left" vertical="top" wrapText="1"/>
    </xf>
    <xf numFmtId="0" fontId="0" fillId="2" borderId="3" xfId="0" applyFont="1" applyFill="1" applyBorder="1" applyAlignment="1" applyProtection="1">
      <alignment horizontal="left" vertical="top"/>
      <protection locked="0"/>
    </xf>
    <xf numFmtId="0" fontId="0" fillId="2" borderId="0" xfId="0" applyFont="1" applyFill="1" applyBorder="1" applyAlignment="1" applyProtection="1">
      <alignment horizontal="left" vertical="top"/>
      <protection locked="0"/>
    </xf>
    <xf numFmtId="0" fontId="0" fillId="2" borderId="6" xfId="0" applyFont="1" applyFill="1" applyBorder="1" applyAlignment="1" applyProtection="1">
      <alignment horizontal="left" vertical="top"/>
      <protection locked="0"/>
    </xf>
    <xf numFmtId="0" fontId="0" fillId="2" borderId="7" xfId="0" applyFont="1" applyFill="1" applyBorder="1" applyAlignment="1" applyProtection="1">
      <alignment horizontal="left" vertical="top"/>
      <protection locked="0"/>
    </xf>
    <xf numFmtId="0" fontId="0" fillId="2" borderId="8" xfId="0" applyFont="1" applyFill="1" applyBorder="1" applyAlignment="1" applyProtection="1">
      <alignment horizontal="left" vertical="top"/>
      <protection locked="0"/>
    </xf>
    <xf numFmtId="0" fontId="0" fillId="2" borderId="9"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xf>
    <xf numFmtId="0" fontId="0" fillId="3" borderId="0" xfId="0" applyFont="1" applyFill="1" applyBorder="1" applyAlignment="1" applyProtection="1">
      <alignment horizontal="left" vertical="top"/>
    </xf>
    <xf numFmtId="0" fontId="0" fillId="3" borderId="6" xfId="0" applyFont="1" applyFill="1" applyBorder="1" applyAlignment="1" applyProtection="1">
      <alignment horizontal="left" vertical="top"/>
    </xf>
    <xf numFmtId="0" fontId="0" fillId="3" borderId="7" xfId="0" applyFont="1" applyFill="1" applyBorder="1" applyAlignment="1" applyProtection="1">
      <alignment horizontal="left" vertical="top"/>
    </xf>
    <xf numFmtId="0" fontId="0" fillId="3" borderId="8" xfId="0" applyFont="1" applyFill="1" applyBorder="1" applyAlignment="1" applyProtection="1">
      <alignment horizontal="left" vertical="top"/>
    </xf>
    <xf numFmtId="0" fontId="0" fillId="3" borderId="9" xfId="0" applyFont="1" applyFill="1" applyBorder="1" applyAlignment="1" applyProtection="1">
      <alignment horizontal="left" vertical="top"/>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0"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3" fillId="0" borderId="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176" fontId="0" fillId="0" borderId="2" xfId="0" applyNumberFormat="1" applyBorder="1" applyAlignment="1" applyProtection="1">
      <alignment horizontal="center" vertical="center"/>
    </xf>
    <xf numFmtId="176" fontId="0" fillId="0" borderId="1" xfId="0" applyNumberFormat="1" applyBorder="1" applyAlignment="1" applyProtection="1">
      <alignment horizontal="center" vertical="center"/>
    </xf>
    <xf numFmtId="176" fontId="0" fillId="0" borderId="5" xfId="0" applyNumberFormat="1" applyBorder="1" applyAlignment="1" applyProtection="1">
      <alignment horizontal="center" vertical="center"/>
    </xf>
    <xf numFmtId="176" fontId="0" fillId="0" borderId="7" xfId="0" applyNumberFormat="1" applyBorder="1" applyAlignment="1" applyProtection="1">
      <alignment horizontal="center" vertical="center"/>
    </xf>
    <xf numFmtId="176" fontId="0" fillId="0" borderId="8"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2" xfId="0" applyBorder="1" applyAlignment="1" applyProtection="1">
      <alignment horizontal="center" vertical="center"/>
    </xf>
    <xf numFmtId="0" fontId="0" fillId="0" borderId="11" xfId="0" applyBorder="1" applyAlignment="1" applyProtection="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0" fillId="0" borderId="2" xfId="0" applyNumberFormat="1" applyBorder="1" applyAlignment="1">
      <alignment horizontal="center" vertical="center"/>
    </xf>
    <xf numFmtId="176" fontId="0" fillId="0" borderId="1" xfId="0" applyNumberFormat="1" applyBorder="1" applyAlignment="1">
      <alignment horizontal="center" vertical="center"/>
    </xf>
    <xf numFmtId="176" fontId="0" fillId="0" borderId="5"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5" xfId="0" applyBorder="1" applyAlignment="1" applyProtection="1">
      <alignment horizontal="center" vertical="center"/>
    </xf>
    <xf numFmtId="0" fontId="0" fillId="0" borderId="25" xfId="0"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176" fontId="0" fillId="0" borderId="10"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1" xfId="0" applyNumberForma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0" fillId="3" borderId="14"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7" xfId="0" applyFill="1" applyBorder="1" applyAlignment="1" applyProtection="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3" borderId="1"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0" borderId="6" xfId="0" applyFont="1" applyBorder="1" applyAlignment="1">
      <alignment horizontal="center" vertical="center"/>
    </xf>
    <xf numFmtId="0" fontId="4" fillId="2" borderId="1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0" fillId="2" borderId="1"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4" fillId="2"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xf>
    <xf numFmtId="0" fontId="4" fillId="0" borderId="8" xfId="0" applyFont="1" applyBorder="1" applyAlignment="1" applyProtection="1">
      <alignment horizontal="center" vertical="center"/>
    </xf>
    <xf numFmtId="0" fontId="4" fillId="0" borderId="12" xfId="0" applyFont="1" applyBorder="1" applyAlignment="1" applyProtection="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center"/>
    </xf>
    <xf numFmtId="0" fontId="4" fillId="2" borderId="8"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5" fillId="0" borderId="0" xfId="0" applyFont="1" applyAlignment="1" applyProtection="1">
      <alignment horizontal="left"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0" fillId="0" borderId="2" xfId="0" applyBorder="1" applyAlignment="1" applyProtection="1">
      <alignment horizontal="center" vertical="center"/>
    </xf>
    <xf numFmtId="0" fontId="4"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0" fillId="0" borderId="10" xfId="0" applyBorder="1" applyAlignment="1" applyProtection="1">
      <alignment vertical="center"/>
    </xf>
    <xf numFmtId="0" fontId="0" fillId="0" borderId="12" xfId="0" applyBorder="1" applyAlignment="1" applyProtection="1">
      <alignment vertical="center"/>
    </xf>
    <xf numFmtId="0" fontId="0" fillId="0" borderId="11" xfId="0" applyBorder="1" applyAlignment="1" applyProtection="1">
      <alignment vertical="center"/>
    </xf>
    <xf numFmtId="0" fontId="4" fillId="0" borderId="4"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0" fillId="3" borderId="10" xfId="0" applyFill="1" applyBorder="1" applyAlignment="1" applyProtection="1">
      <alignment horizontal="center" vertical="center"/>
    </xf>
    <xf numFmtId="0" fontId="0" fillId="3" borderId="11"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9" xfId="0" applyFill="1" applyBorder="1" applyAlignment="1" applyProtection="1">
      <alignment horizontal="center" vertical="center"/>
    </xf>
    <xf numFmtId="176" fontId="0" fillId="0" borderId="10" xfId="0" applyNumberFormat="1" applyBorder="1" applyAlignment="1" applyProtection="1">
      <alignment horizontal="center" vertical="center"/>
    </xf>
    <xf numFmtId="176" fontId="0" fillId="0" borderId="12" xfId="0" applyNumberFormat="1" applyBorder="1" applyAlignment="1" applyProtection="1">
      <alignment horizontal="center" vertical="center"/>
    </xf>
    <xf numFmtId="176" fontId="0" fillId="0" borderId="11" xfId="0" applyNumberFormat="1" applyBorder="1" applyAlignment="1" applyProtection="1">
      <alignment horizontal="center" vertical="center"/>
    </xf>
    <xf numFmtId="0" fontId="0" fillId="0" borderId="0" xfId="0" applyAlignment="1">
      <alignment horizontal="center" vertical="center"/>
    </xf>
    <xf numFmtId="0" fontId="3" fillId="2" borderId="0" xfId="0" applyFont="1" applyFill="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2"/>
  <sheetViews>
    <sheetView tabSelected="1" view="pageBreakPreview" zoomScaleNormal="100" zoomScaleSheetLayoutView="100" workbookViewId="0">
      <selection activeCell="A69" sqref="A69:O72"/>
    </sheetView>
  </sheetViews>
  <sheetFormatPr defaultRowHeight="13.5" x14ac:dyDescent="0.15"/>
  <cols>
    <col min="1" max="15" width="10.5" customWidth="1"/>
    <col min="16" max="30" width="10.625" customWidth="1"/>
  </cols>
  <sheetData>
    <row r="1" spans="1:40" ht="13.5" customHeight="1" x14ac:dyDescent="0.15">
      <c r="C1" s="173" t="s">
        <v>32</v>
      </c>
      <c r="D1" s="173"/>
      <c r="E1" s="173"/>
      <c r="F1" s="173"/>
      <c r="G1" s="173"/>
      <c r="H1" s="173"/>
      <c r="I1" s="173"/>
      <c r="J1" s="173"/>
      <c r="K1" s="173"/>
      <c r="L1" s="173"/>
      <c r="M1" s="173"/>
      <c r="P1" s="16"/>
      <c r="Q1" s="16"/>
      <c r="R1" s="168" t="s">
        <v>0</v>
      </c>
      <c r="S1" s="168"/>
      <c r="T1" s="168"/>
      <c r="U1" s="168"/>
      <c r="V1" s="168"/>
      <c r="W1" s="168"/>
      <c r="X1" s="168"/>
      <c r="Y1" s="168"/>
      <c r="Z1" s="168"/>
      <c r="AA1" s="168"/>
      <c r="AB1" s="168"/>
      <c r="AC1" s="16"/>
      <c r="AD1" s="16"/>
    </row>
    <row r="2" spans="1:40" ht="13.5" customHeight="1" x14ac:dyDescent="0.15">
      <c r="C2" s="173"/>
      <c r="D2" s="173"/>
      <c r="E2" s="173"/>
      <c r="F2" s="173"/>
      <c r="G2" s="173"/>
      <c r="H2" s="173"/>
      <c r="I2" s="173"/>
      <c r="J2" s="173"/>
      <c r="K2" s="173"/>
      <c r="L2" s="173"/>
      <c r="M2" s="173"/>
      <c r="P2" s="16"/>
      <c r="Q2" s="16"/>
      <c r="R2" s="168"/>
      <c r="S2" s="168"/>
      <c r="T2" s="168"/>
      <c r="U2" s="168"/>
      <c r="V2" s="168"/>
      <c r="W2" s="168"/>
      <c r="X2" s="168"/>
      <c r="Y2" s="168"/>
      <c r="Z2" s="168"/>
      <c r="AA2" s="168"/>
      <c r="AB2" s="168"/>
      <c r="AC2" s="16"/>
      <c r="AD2" s="16"/>
    </row>
    <row r="3" spans="1:40" ht="18.75" customHeight="1" x14ac:dyDescent="0.15">
      <c r="J3" s="216"/>
      <c r="K3" s="47" t="s">
        <v>66</v>
      </c>
      <c r="L3" s="35"/>
      <c r="M3" s="3" t="s">
        <v>1</v>
      </c>
      <c r="N3" s="35"/>
      <c r="O3" s="3" t="s">
        <v>2</v>
      </c>
      <c r="P3" s="16"/>
      <c r="Q3" s="16"/>
      <c r="R3" s="16"/>
      <c r="S3" s="16"/>
      <c r="T3" s="16"/>
      <c r="U3" s="16"/>
      <c r="V3" s="16"/>
      <c r="W3" s="16"/>
      <c r="X3" s="16"/>
      <c r="Y3" s="52"/>
      <c r="Z3" s="17" t="s">
        <v>9</v>
      </c>
      <c r="AA3" s="53"/>
      <c r="AB3" s="17" t="s">
        <v>1</v>
      </c>
      <c r="AC3" s="53"/>
      <c r="AD3" s="17" t="s">
        <v>2</v>
      </c>
    </row>
    <row r="4" spans="1:40" ht="18.75" customHeight="1" x14ac:dyDescent="0.15">
      <c r="K4" s="46"/>
      <c r="L4" s="46"/>
      <c r="M4" s="46"/>
      <c r="N4" s="46"/>
      <c r="O4" s="46"/>
      <c r="P4" s="16"/>
      <c r="Q4" s="16"/>
      <c r="R4" s="16"/>
      <c r="S4" s="16"/>
      <c r="T4" s="16"/>
      <c r="U4" s="16"/>
      <c r="V4" s="16"/>
      <c r="W4" s="16"/>
      <c r="X4" s="16"/>
      <c r="Y4" s="16"/>
      <c r="Z4" s="18"/>
      <c r="AA4" s="18"/>
      <c r="AB4" s="18"/>
      <c r="AC4" s="18"/>
      <c r="AD4" s="18"/>
    </row>
    <row r="5" spans="1:40" ht="18.75" customHeight="1" x14ac:dyDescent="0.15">
      <c r="G5" s="45" t="s">
        <v>3</v>
      </c>
      <c r="H5" s="2" t="s">
        <v>4</v>
      </c>
      <c r="I5" s="174"/>
      <c r="J5" s="174"/>
      <c r="K5" s="174"/>
      <c r="L5" s="174"/>
      <c r="M5" s="174"/>
      <c r="N5" s="174"/>
      <c r="O5" s="174"/>
      <c r="P5" s="16"/>
      <c r="Q5" s="16"/>
      <c r="R5" s="16"/>
      <c r="S5" s="16"/>
      <c r="T5" s="16"/>
      <c r="U5" s="16"/>
      <c r="V5" s="19" t="s">
        <v>3</v>
      </c>
      <c r="W5" s="20" t="s">
        <v>4</v>
      </c>
      <c r="X5" s="169">
        <f>I5</f>
        <v>0</v>
      </c>
      <c r="Y5" s="169"/>
      <c r="Z5" s="169"/>
      <c r="AA5" s="169"/>
      <c r="AB5" s="169"/>
      <c r="AC5" s="169"/>
      <c r="AD5" s="169"/>
    </row>
    <row r="6" spans="1:40" ht="18.75" customHeight="1" x14ac:dyDescent="0.15">
      <c r="G6" s="3" t="s">
        <v>25</v>
      </c>
      <c r="H6" s="2" t="s">
        <v>5</v>
      </c>
      <c r="I6" s="152"/>
      <c r="J6" s="152"/>
      <c r="K6" s="152"/>
      <c r="L6" s="152"/>
      <c r="M6" s="152"/>
      <c r="N6" s="152"/>
      <c r="O6" s="152"/>
      <c r="P6" s="16"/>
      <c r="Q6" s="16"/>
      <c r="R6" s="16"/>
      <c r="S6" s="16"/>
      <c r="T6" s="16"/>
      <c r="U6" s="16"/>
      <c r="V6" s="17" t="s">
        <v>25</v>
      </c>
      <c r="W6" s="20" t="s">
        <v>5</v>
      </c>
      <c r="X6" s="170" t="str">
        <f>I6&amp;""</f>
        <v/>
      </c>
      <c r="Y6" s="170"/>
      <c r="Z6" s="170"/>
      <c r="AA6" s="170"/>
      <c r="AB6" s="170"/>
      <c r="AC6" s="170"/>
      <c r="AD6" s="170"/>
    </row>
    <row r="7" spans="1:40" ht="18.75" customHeight="1" x14ac:dyDescent="0.15">
      <c r="G7" s="2"/>
      <c r="H7" s="2" t="s">
        <v>6</v>
      </c>
      <c r="I7" s="152"/>
      <c r="J7" s="152"/>
      <c r="K7" s="152"/>
      <c r="L7" s="152"/>
      <c r="M7" s="152"/>
      <c r="N7" s="152"/>
      <c r="O7" s="152"/>
      <c r="P7" s="16"/>
      <c r="Q7" s="16"/>
      <c r="R7" s="16"/>
      <c r="S7" s="16"/>
      <c r="T7" s="16"/>
      <c r="U7" s="16"/>
      <c r="V7" s="20"/>
      <c r="W7" s="20" t="s">
        <v>6</v>
      </c>
      <c r="X7" s="170">
        <f>I7</f>
        <v>0</v>
      </c>
      <c r="Y7" s="170"/>
      <c r="Z7" s="170"/>
      <c r="AA7" s="170"/>
      <c r="AB7" s="170"/>
      <c r="AC7" s="170"/>
      <c r="AD7" s="170"/>
    </row>
    <row r="8" spans="1:40" ht="18.75" customHeight="1" thickBot="1" x14ac:dyDescent="0.2">
      <c r="G8" s="2"/>
      <c r="H8" s="2" t="s">
        <v>7</v>
      </c>
      <c r="I8" s="152"/>
      <c r="J8" s="152"/>
      <c r="K8" s="152"/>
      <c r="L8" s="152"/>
      <c r="M8" s="152"/>
      <c r="N8" s="152"/>
      <c r="O8" s="152"/>
      <c r="P8" s="16"/>
      <c r="Q8" s="16"/>
      <c r="R8" s="16"/>
      <c r="S8" s="16"/>
      <c r="T8" s="16"/>
      <c r="U8" s="16"/>
      <c r="V8" s="20"/>
      <c r="W8" s="20" t="s">
        <v>7</v>
      </c>
      <c r="X8" s="170">
        <f t="shared" ref="X8" si="0">I8</f>
        <v>0</v>
      </c>
      <c r="Y8" s="170"/>
      <c r="Z8" s="170"/>
      <c r="AA8" s="170"/>
      <c r="AB8" s="170"/>
      <c r="AC8" s="170"/>
      <c r="AD8" s="170"/>
      <c r="AI8" t="s">
        <v>60</v>
      </c>
      <c r="AJ8" t="s">
        <v>61</v>
      </c>
      <c r="AK8" t="s">
        <v>62</v>
      </c>
      <c r="AL8" t="s">
        <v>63</v>
      </c>
    </row>
    <row r="9" spans="1:40" ht="18.75" customHeight="1" x14ac:dyDescent="0.15">
      <c r="J9" s="46"/>
      <c r="K9" s="46"/>
      <c r="L9" s="46"/>
      <c r="M9" s="46"/>
      <c r="N9" s="46"/>
      <c r="O9" s="46"/>
      <c r="P9" s="16"/>
      <c r="Q9" s="16" t="s">
        <v>83</v>
      </c>
      <c r="R9" s="16"/>
      <c r="S9" s="16"/>
      <c r="T9" s="16"/>
      <c r="U9" s="16"/>
      <c r="V9" s="16"/>
      <c r="W9" s="16"/>
      <c r="X9" s="16"/>
      <c r="Y9" s="18"/>
      <c r="Z9" s="18"/>
      <c r="AA9" s="18"/>
      <c r="AB9" s="18"/>
      <c r="AC9" s="18"/>
      <c r="AD9" s="18"/>
      <c r="AH9" t="s">
        <v>59</v>
      </c>
      <c r="AI9" s="38"/>
      <c r="AL9" s="39" t="str">
        <f>IF(OR(D25="〇",F25="〇",H25="〇"),J21*20+J22*10+J23*10,D25&amp;"")</f>
        <v/>
      </c>
      <c r="AM9">
        <v>0</v>
      </c>
      <c r="AN9">
        <v>0</v>
      </c>
    </row>
    <row r="10" spans="1:40" ht="18" customHeight="1" x14ac:dyDescent="0.15">
      <c r="B10" s="171" t="s">
        <v>8</v>
      </c>
      <c r="C10" s="171"/>
      <c r="P10" s="16"/>
      <c r="Q10" s="181" t="s">
        <v>33</v>
      </c>
      <c r="R10" s="181"/>
      <c r="S10" s="16"/>
      <c r="T10" s="16"/>
      <c r="U10" s="16"/>
      <c r="V10" s="16"/>
      <c r="W10" s="16"/>
      <c r="X10" s="16"/>
      <c r="Y10" s="16"/>
      <c r="Z10" s="16"/>
      <c r="AA10" s="16"/>
      <c r="AB10" s="16"/>
      <c r="AC10" s="16"/>
      <c r="AD10" s="16"/>
      <c r="AH10" t="s">
        <v>48</v>
      </c>
      <c r="AI10" s="40" t="str">
        <f>IF(D27="〇",960,D27&amp;"")</f>
        <v/>
      </c>
      <c r="AJ10" s="40" t="str">
        <f>IF(F27="〇",1250,F27&amp;"")</f>
        <v/>
      </c>
      <c r="AK10" s="40" t="str">
        <f>IF(H27="〇",1720,H27&amp;"")</f>
        <v/>
      </c>
      <c r="AL10" s="41" t="str">
        <f>IF(D27="〇",90,D27&amp;"")</f>
        <v/>
      </c>
      <c r="AM10" s="41" t="str">
        <f>IF(F27="〇",120,F27&amp;"")</f>
        <v/>
      </c>
      <c r="AN10" s="41" t="str">
        <f>IF(H27="〇",170,H27&amp;"")</f>
        <v/>
      </c>
    </row>
    <row r="11" spans="1:40" ht="18" customHeight="1" x14ac:dyDescent="0.15">
      <c r="P11" s="16"/>
      <c r="Q11" s="16"/>
      <c r="R11" s="16"/>
      <c r="S11" s="16"/>
      <c r="T11" s="16"/>
      <c r="U11" s="16"/>
      <c r="V11" s="16"/>
      <c r="W11" s="16"/>
      <c r="X11" s="16"/>
      <c r="Y11" s="16"/>
      <c r="Z11" s="16"/>
      <c r="AA11" s="16"/>
      <c r="AB11" s="16"/>
      <c r="AC11" s="16"/>
      <c r="AD11" s="16"/>
      <c r="AH11" t="s">
        <v>49</v>
      </c>
      <c r="AI11" s="40" t="str">
        <f>IF(D29="〇",960,D29&amp;"")</f>
        <v/>
      </c>
      <c r="AJ11" s="40" t="str">
        <f>IF(F29="〇",1250,F29&amp;"")</f>
        <v/>
      </c>
      <c r="AK11" s="40" t="str">
        <f>IF(H29="〇",1720,H29&amp;"")</f>
        <v/>
      </c>
      <c r="AL11" s="41" t="str">
        <f>IF(D29="〇",90,D29&amp;"")</f>
        <v/>
      </c>
      <c r="AM11" s="41" t="str">
        <f>IF(F29="〇",120,F29&amp;"")</f>
        <v/>
      </c>
      <c r="AN11" s="41" t="str">
        <f>IF(H29="〇",170,H29&amp;"")</f>
        <v/>
      </c>
    </row>
    <row r="12" spans="1:40" ht="18" customHeight="1" x14ac:dyDescent="0.15">
      <c r="B12" s="172" t="s">
        <v>10</v>
      </c>
      <c r="C12" s="172"/>
      <c r="D12" s="172"/>
      <c r="E12" s="172"/>
      <c r="F12" s="172"/>
      <c r="G12" s="172"/>
      <c r="H12" s="172"/>
      <c r="I12" s="172"/>
      <c r="J12" s="172"/>
      <c r="K12" s="172"/>
      <c r="L12" s="172"/>
      <c r="M12" s="172"/>
      <c r="N12" s="172"/>
      <c r="O12" s="172"/>
      <c r="P12" s="50">
        <f>J3</f>
        <v>0</v>
      </c>
      <c r="Q12" s="48" t="s">
        <v>86</v>
      </c>
      <c r="R12" s="51">
        <f>L3</f>
        <v>0</v>
      </c>
      <c r="S12" s="49" t="s">
        <v>34</v>
      </c>
      <c r="T12" s="51">
        <f>N3</f>
        <v>0</v>
      </c>
      <c r="U12" s="21" t="s">
        <v>36</v>
      </c>
      <c r="V12" s="16"/>
      <c r="W12" s="21"/>
      <c r="X12" s="21"/>
      <c r="Y12" s="21"/>
      <c r="Z12" s="21"/>
      <c r="AA12" s="21"/>
      <c r="AB12" s="21"/>
      <c r="AC12" s="21"/>
      <c r="AD12" s="21"/>
      <c r="AH12" t="s">
        <v>50</v>
      </c>
      <c r="AI12" s="40" t="str">
        <f>IF(D31="〇",960,D31&amp;"")</f>
        <v/>
      </c>
      <c r="AJ12" s="40" t="str">
        <f>IF(F31="〇",1250,F31&amp;"")</f>
        <v/>
      </c>
      <c r="AK12" s="40" t="str">
        <f>IF(H31="〇",1720,H31&amp;"")</f>
        <v/>
      </c>
      <c r="AL12" s="41" t="str">
        <f>IF(D31="〇",90,D31&amp;"")</f>
        <v/>
      </c>
      <c r="AM12" s="41" t="str">
        <f>IF(F31="〇",120,F31&amp;"")</f>
        <v/>
      </c>
      <c r="AN12" s="41" t="str">
        <f>IF(H31="〇",170,H31&amp;"")</f>
        <v/>
      </c>
    </row>
    <row r="13" spans="1:40" ht="18" customHeight="1" x14ac:dyDescent="0.15">
      <c r="B13" s="1"/>
      <c r="C13" s="1"/>
      <c r="D13" s="1"/>
      <c r="E13" s="1"/>
      <c r="F13" s="1"/>
      <c r="G13" s="1"/>
      <c r="H13" s="1"/>
      <c r="I13" s="1"/>
      <c r="J13" s="1"/>
      <c r="K13" s="1"/>
      <c r="L13" s="1"/>
      <c r="M13" s="1"/>
      <c r="N13" s="1"/>
      <c r="O13" s="1"/>
      <c r="P13" s="16"/>
      <c r="Q13" s="22"/>
      <c r="R13" s="22"/>
      <c r="S13" s="22"/>
      <c r="T13" s="22"/>
      <c r="U13" s="22"/>
      <c r="V13" s="22"/>
      <c r="W13" s="22"/>
      <c r="X13" s="22"/>
      <c r="Y13" s="22"/>
      <c r="Z13" s="22"/>
      <c r="AA13" s="113" t="s">
        <v>84</v>
      </c>
      <c r="AB13" s="113"/>
      <c r="AC13" s="114"/>
      <c r="AD13" s="114"/>
      <c r="AI13" s="40" t="str">
        <f>IF(D33="〇",480,D33&amp;"")</f>
        <v/>
      </c>
      <c r="AJ13" s="40" t="str">
        <f>IF(F33="〇",625,F33&amp;"")</f>
        <v/>
      </c>
      <c r="AK13" s="40" t="str">
        <f>IF(H33="〇",860,H33&amp;"")</f>
        <v/>
      </c>
      <c r="AL13" s="41" t="str">
        <f>IF(D33="〇",50,D33&amp;"")</f>
        <v/>
      </c>
      <c r="AM13" s="41" t="str">
        <f>IF(F33="〇",60,F33&amp;"")</f>
        <v/>
      </c>
      <c r="AN13" s="41" t="str">
        <f>IF(H33="〇",80,H33&amp;"")</f>
        <v/>
      </c>
    </row>
    <row r="14" spans="1:40" ht="18" customHeight="1" x14ac:dyDescent="0.15">
      <c r="P14" s="16"/>
      <c r="Q14" s="16"/>
      <c r="R14" s="16"/>
      <c r="S14" s="16"/>
      <c r="T14" s="16"/>
      <c r="U14" s="16"/>
      <c r="V14" s="16"/>
      <c r="W14" s="16"/>
      <c r="X14" s="16"/>
      <c r="Y14" s="16"/>
      <c r="Z14" s="16"/>
      <c r="AA14" s="113" t="s">
        <v>85</v>
      </c>
      <c r="AB14" s="113"/>
      <c r="AC14" s="114"/>
      <c r="AD14" s="114"/>
      <c r="AH14" t="s">
        <v>51</v>
      </c>
      <c r="AI14" s="40" t="str">
        <f>IF(D34="〇",960,D34&amp;"")</f>
        <v/>
      </c>
      <c r="AJ14" s="40" t="str">
        <f>IF(F34="〇",1250,F34&amp;"")</f>
        <v/>
      </c>
      <c r="AK14" s="40" t="str">
        <f>IF(H34="〇",1720,H34&amp;"")</f>
        <v/>
      </c>
      <c r="AL14" s="41" t="str">
        <f>IF(D34="〇",90,D34&amp;"")</f>
        <v/>
      </c>
      <c r="AM14" s="41" t="str">
        <f>IF(F34="〇",120,F34&amp;"")</f>
        <v/>
      </c>
      <c r="AN14" s="41" t="str">
        <f>IF(H34="〇",170,H34&amp;"")</f>
        <v/>
      </c>
    </row>
    <row r="15" spans="1:40" ht="18.75" customHeight="1" x14ac:dyDescent="0.15">
      <c r="A15" s="141" t="s">
        <v>12</v>
      </c>
      <c r="B15" s="143"/>
      <c r="C15" s="13"/>
      <c r="D15" s="14" t="s">
        <v>42</v>
      </c>
      <c r="E15" s="36"/>
      <c r="F15" s="14" t="s">
        <v>43</v>
      </c>
      <c r="G15" s="36"/>
      <c r="H15" s="14" t="s">
        <v>34</v>
      </c>
      <c r="I15" s="36"/>
      <c r="J15" s="14" t="s">
        <v>35</v>
      </c>
      <c r="K15" s="36"/>
      <c r="L15" s="14" t="s">
        <v>82</v>
      </c>
      <c r="M15" s="14"/>
      <c r="N15" s="14"/>
      <c r="O15" s="15"/>
      <c r="P15" s="182" t="s">
        <v>12</v>
      </c>
      <c r="Q15" s="183"/>
      <c r="R15" s="23"/>
      <c r="S15" s="24" t="s">
        <v>42</v>
      </c>
      <c r="T15" s="24">
        <f>E15</f>
        <v>0</v>
      </c>
      <c r="U15" s="24" t="s">
        <v>43</v>
      </c>
      <c r="V15" s="24">
        <f>G15</f>
        <v>0</v>
      </c>
      <c r="W15" s="24" t="s">
        <v>34</v>
      </c>
      <c r="X15" s="24">
        <f>I15</f>
        <v>0</v>
      </c>
      <c r="Y15" s="24" t="s">
        <v>35</v>
      </c>
      <c r="Z15" s="24">
        <f>K15</f>
        <v>0</v>
      </c>
      <c r="AA15" s="24" t="str">
        <f>L15</f>
        <v>曜日</v>
      </c>
      <c r="AB15" s="24"/>
      <c r="AC15" s="24"/>
      <c r="AD15" s="25"/>
      <c r="AH15" s="44" t="s">
        <v>52</v>
      </c>
      <c r="AI15" s="40"/>
      <c r="AJ15" s="40"/>
      <c r="AK15" s="40"/>
      <c r="AL15" s="215" t="str">
        <f>IF(D36="〇",470,IF(F36="〇",470,IF(H36="〇",470,H36&amp;"")))</f>
        <v/>
      </c>
      <c r="AM15" s="215"/>
      <c r="AN15" s="215"/>
    </row>
    <row r="16" spans="1:40" ht="18.75" customHeight="1" x14ac:dyDescent="0.15">
      <c r="A16" s="72" t="s">
        <v>13</v>
      </c>
      <c r="B16" s="73"/>
      <c r="C16" s="115"/>
      <c r="D16" s="159"/>
      <c r="E16" s="159"/>
      <c r="F16" s="159"/>
      <c r="G16" s="159"/>
      <c r="H16" s="159"/>
      <c r="I16" s="159"/>
      <c r="J16" s="159"/>
      <c r="K16" s="159"/>
      <c r="L16" s="159"/>
      <c r="M16" s="159"/>
      <c r="N16" s="159"/>
      <c r="O16" s="116"/>
      <c r="P16" s="80" t="s">
        <v>13</v>
      </c>
      <c r="Q16" s="82"/>
      <c r="R16" s="184">
        <f>C16</f>
        <v>0</v>
      </c>
      <c r="S16" s="92"/>
      <c r="T16" s="92"/>
      <c r="U16" s="92"/>
      <c r="V16" s="92"/>
      <c r="W16" s="92"/>
      <c r="X16" s="92"/>
      <c r="Y16" s="92"/>
      <c r="Z16" s="92"/>
      <c r="AA16" s="92"/>
      <c r="AB16" s="92"/>
      <c r="AC16" s="92"/>
      <c r="AD16" s="93"/>
      <c r="AI16" s="40"/>
      <c r="AJ16" s="40"/>
      <c r="AK16" s="40"/>
      <c r="AL16" s="215" t="str">
        <f>IF(D38="〇",240,IF(F38="〇",240,IF(H38="〇",240,H36&amp;"")))</f>
        <v/>
      </c>
      <c r="AM16" s="215"/>
      <c r="AN16" s="215"/>
    </row>
    <row r="17" spans="1:40" ht="18.75" customHeight="1" x14ac:dyDescent="0.15">
      <c r="A17" s="101"/>
      <c r="B17" s="103"/>
      <c r="C17" s="117"/>
      <c r="D17" s="160"/>
      <c r="E17" s="160"/>
      <c r="F17" s="160"/>
      <c r="G17" s="160"/>
      <c r="H17" s="160"/>
      <c r="I17" s="160"/>
      <c r="J17" s="160"/>
      <c r="K17" s="160"/>
      <c r="L17" s="160"/>
      <c r="M17" s="160"/>
      <c r="N17" s="160"/>
      <c r="O17" s="118"/>
      <c r="P17" s="83"/>
      <c r="Q17" s="85"/>
      <c r="R17" s="94"/>
      <c r="S17" s="95"/>
      <c r="T17" s="95"/>
      <c r="U17" s="95"/>
      <c r="V17" s="95"/>
      <c r="W17" s="95"/>
      <c r="X17" s="95"/>
      <c r="Y17" s="95"/>
      <c r="Z17" s="95"/>
      <c r="AA17" s="95"/>
      <c r="AB17" s="95"/>
      <c r="AC17" s="95"/>
      <c r="AD17" s="96"/>
      <c r="AH17" t="s">
        <v>53</v>
      </c>
      <c r="AI17" s="40" t="str">
        <f>IF(D39="〇",1910,D39&amp;"")</f>
        <v/>
      </c>
      <c r="AJ17" s="40" t="str">
        <f>IF(F39="〇",2390,F39&amp;"")</f>
        <v/>
      </c>
      <c r="AK17" s="40" t="str">
        <f>IF(H39="〇",3340,H39&amp;"")</f>
        <v/>
      </c>
      <c r="AL17" s="41" t="str">
        <f>IF(D39="〇",190,D39&amp;"")</f>
        <v/>
      </c>
      <c r="AM17" s="41" t="str">
        <f>IF(F39="〇",230,F39&amp;"")</f>
        <v/>
      </c>
      <c r="AN17" s="41" t="str">
        <f>IF(H39="〇",330,H39&amp;"")</f>
        <v/>
      </c>
    </row>
    <row r="18" spans="1:40" ht="18.75" customHeight="1" x14ac:dyDescent="0.15">
      <c r="A18" s="161" t="s">
        <v>37</v>
      </c>
      <c r="B18" s="162"/>
      <c r="C18" s="4"/>
      <c r="D18" s="5"/>
      <c r="E18" s="5"/>
      <c r="F18" s="5"/>
      <c r="G18" s="5"/>
      <c r="H18" s="5"/>
      <c r="I18" s="5"/>
      <c r="J18" s="5"/>
      <c r="K18" s="5"/>
      <c r="L18" s="5"/>
      <c r="M18" s="5"/>
      <c r="N18" s="5"/>
      <c r="O18" s="10"/>
      <c r="P18" s="175" t="s">
        <v>37</v>
      </c>
      <c r="Q18" s="176"/>
      <c r="R18" s="26"/>
      <c r="S18" s="27"/>
      <c r="T18" s="27"/>
      <c r="U18" s="27"/>
      <c r="V18" s="27"/>
      <c r="W18" s="27"/>
      <c r="X18" s="27"/>
      <c r="Y18" s="27"/>
      <c r="Z18" s="27"/>
      <c r="AA18" s="27"/>
      <c r="AB18" s="27"/>
      <c r="AC18" s="27"/>
      <c r="AD18" s="28"/>
      <c r="AI18" s="40" t="str">
        <f>IF(D40="〇",955,D40&amp;"")</f>
        <v/>
      </c>
      <c r="AJ18" s="40" t="str">
        <f>IF(F40="〇",1195,F40&amp;"")</f>
        <v/>
      </c>
      <c r="AK18" s="40" t="str">
        <f>IF(H40="〇",1670,H40&amp;"")</f>
        <v/>
      </c>
      <c r="AL18" s="41" t="str">
        <f>IF(D40="〇",90,D40&amp;"")</f>
        <v/>
      </c>
      <c r="AM18" s="41" t="str">
        <f>IF(F40="〇",120,F40&amp;"")</f>
        <v/>
      </c>
      <c r="AN18" s="41" t="str">
        <f>IF(H40="〇",170,H40&amp;"")</f>
        <v/>
      </c>
    </row>
    <row r="19" spans="1:40" ht="18.75" customHeight="1" x14ac:dyDescent="0.15">
      <c r="A19" s="163"/>
      <c r="B19" s="164"/>
      <c r="C19" s="11"/>
      <c r="D19" s="37"/>
      <c r="E19" s="6" t="s">
        <v>38</v>
      </c>
      <c r="F19" s="37"/>
      <c r="G19" s="6" t="s">
        <v>39</v>
      </c>
      <c r="H19" s="6" t="s">
        <v>40</v>
      </c>
      <c r="I19" s="37"/>
      <c r="J19" s="6" t="s">
        <v>38</v>
      </c>
      <c r="K19" s="167"/>
      <c r="L19" s="167"/>
      <c r="M19" s="6" t="s">
        <v>39</v>
      </c>
      <c r="N19" s="6" t="s">
        <v>41</v>
      </c>
      <c r="O19" s="7"/>
      <c r="P19" s="177"/>
      <c r="Q19" s="178"/>
      <c r="R19" s="29"/>
      <c r="S19" s="30">
        <f>D19</f>
        <v>0</v>
      </c>
      <c r="T19" s="30" t="s">
        <v>38</v>
      </c>
      <c r="U19" s="30">
        <f>F19</f>
        <v>0</v>
      </c>
      <c r="V19" s="30" t="s">
        <v>39</v>
      </c>
      <c r="W19" s="30" t="s">
        <v>40</v>
      </c>
      <c r="X19" s="30">
        <f>I19</f>
        <v>0</v>
      </c>
      <c r="Y19" s="30" t="s">
        <v>38</v>
      </c>
      <c r="Z19" s="185">
        <f>K19</f>
        <v>0</v>
      </c>
      <c r="AA19" s="185"/>
      <c r="AB19" s="30" t="s">
        <v>39</v>
      </c>
      <c r="AC19" s="30" t="s">
        <v>41</v>
      </c>
      <c r="AD19" s="31"/>
      <c r="AH19" t="s">
        <v>54</v>
      </c>
      <c r="AI19" s="40" t="str">
        <f>IF(D41="〇",960,D41&amp;"")</f>
        <v/>
      </c>
      <c r="AJ19" s="40" t="str">
        <f>IF(F41="〇",1250,F41&amp;"")</f>
        <v/>
      </c>
      <c r="AK19" s="40" t="str">
        <f>IF(H41="〇",1720,H41&amp;"")</f>
        <v/>
      </c>
      <c r="AL19" s="41" t="str">
        <f>IF(D41="〇",90,D41&amp;"")</f>
        <v/>
      </c>
      <c r="AM19" s="41" t="str">
        <f>IF(F41="〇",120,F41&amp;"")</f>
        <v/>
      </c>
      <c r="AN19" s="41" t="str">
        <f>IF(H41="〇",170,H41&amp;"")</f>
        <v/>
      </c>
    </row>
    <row r="20" spans="1:40" ht="18.75" customHeight="1" x14ac:dyDescent="0.15">
      <c r="A20" s="165"/>
      <c r="B20" s="166"/>
      <c r="C20" s="8"/>
      <c r="D20" s="9"/>
      <c r="E20" s="9"/>
      <c r="F20" s="9"/>
      <c r="G20" s="9"/>
      <c r="H20" s="9"/>
      <c r="I20" s="9"/>
      <c r="J20" s="9"/>
      <c r="K20" s="9"/>
      <c r="L20" s="9"/>
      <c r="M20" s="9"/>
      <c r="N20" s="9"/>
      <c r="O20" s="12"/>
      <c r="P20" s="179"/>
      <c r="Q20" s="180"/>
      <c r="R20" s="32"/>
      <c r="S20" s="33"/>
      <c r="T20" s="33"/>
      <c r="U20" s="33"/>
      <c r="V20" s="33"/>
      <c r="W20" s="33"/>
      <c r="X20" s="33"/>
      <c r="Y20" s="33"/>
      <c r="Z20" s="33"/>
      <c r="AA20" s="33"/>
      <c r="AB20" s="33"/>
      <c r="AC20" s="33"/>
      <c r="AD20" s="34"/>
      <c r="AI20" s="40" t="str">
        <f>IF(D42="〇",480,D42&amp;"")</f>
        <v/>
      </c>
      <c r="AJ20" s="40" t="str">
        <f>IF(F42="〇",625,F42&amp;"")</f>
        <v/>
      </c>
      <c r="AK20" s="40" t="str">
        <f>IF(H42="〇",860,H42&amp;"")</f>
        <v/>
      </c>
      <c r="AL20" s="41" t="str">
        <f>IF(D42="〇",50,D42&amp;"")</f>
        <v/>
      </c>
      <c r="AM20" s="41" t="str">
        <f>IF(F42="〇",60,F42&amp;"")</f>
        <v/>
      </c>
      <c r="AN20" s="41" t="str">
        <f>IF(H42="〇",80,H42&amp;"")</f>
        <v/>
      </c>
    </row>
    <row r="21" spans="1:40" ht="19.5" customHeight="1" x14ac:dyDescent="0.15">
      <c r="A21" s="133" t="s">
        <v>16</v>
      </c>
      <c r="B21" s="134"/>
      <c r="C21" s="133" t="s">
        <v>17</v>
      </c>
      <c r="D21" s="147">
        <f>SUM(J21:M23)</f>
        <v>0</v>
      </c>
      <c r="E21" s="134" t="s">
        <v>18</v>
      </c>
      <c r="F21" s="133" t="s">
        <v>19</v>
      </c>
      <c r="G21" s="134"/>
      <c r="H21" s="144" t="s">
        <v>20</v>
      </c>
      <c r="I21" s="145"/>
      <c r="J21" s="151"/>
      <c r="K21" s="152"/>
      <c r="L21" s="152"/>
      <c r="M21" s="153"/>
      <c r="N21" s="144" t="s">
        <v>18</v>
      </c>
      <c r="O21" s="145"/>
      <c r="P21" s="188" t="s">
        <v>16</v>
      </c>
      <c r="Q21" s="189"/>
      <c r="R21" s="188" t="s">
        <v>17</v>
      </c>
      <c r="S21" s="194">
        <f>D21</f>
        <v>0</v>
      </c>
      <c r="T21" s="189" t="s">
        <v>18</v>
      </c>
      <c r="U21" s="188" t="s">
        <v>19</v>
      </c>
      <c r="V21" s="189"/>
      <c r="W21" s="186" t="s">
        <v>20</v>
      </c>
      <c r="X21" s="187"/>
      <c r="Y21" s="186" t="str">
        <f>J21&amp;""</f>
        <v/>
      </c>
      <c r="Z21" s="170"/>
      <c r="AA21" s="170"/>
      <c r="AB21" s="187"/>
      <c r="AC21" s="186" t="s">
        <v>18</v>
      </c>
      <c r="AD21" s="187"/>
      <c r="AH21" t="s">
        <v>55</v>
      </c>
      <c r="AI21" s="40" t="str">
        <f>IF(D43="〇",960,D43&amp;"")</f>
        <v/>
      </c>
      <c r="AJ21" s="40" t="str">
        <f>IF(F43="〇",1250,F43&amp;"")</f>
        <v/>
      </c>
      <c r="AK21" s="40" t="str">
        <f>IF(H43="〇",1720,H43&amp;"")</f>
        <v/>
      </c>
      <c r="AL21" s="41" t="str">
        <f>IF(D43="〇",90,D43&amp;"")</f>
        <v/>
      </c>
      <c r="AM21" s="41" t="str">
        <f>IF(F43="〇",120,F43&amp;"")</f>
        <v/>
      </c>
      <c r="AN21" s="41" t="str">
        <f>IF(H43="〇",170,H43&amp;"")</f>
        <v/>
      </c>
    </row>
    <row r="22" spans="1:40" ht="19.5" customHeight="1" x14ac:dyDescent="0.15">
      <c r="A22" s="146"/>
      <c r="B22" s="150"/>
      <c r="C22" s="146"/>
      <c r="D22" s="148"/>
      <c r="E22" s="150"/>
      <c r="F22" s="146"/>
      <c r="G22" s="150"/>
      <c r="H22" s="144" t="s">
        <v>21</v>
      </c>
      <c r="I22" s="145"/>
      <c r="J22" s="151"/>
      <c r="K22" s="152"/>
      <c r="L22" s="152"/>
      <c r="M22" s="153"/>
      <c r="N22" s="144" t="s">
        <v>18</v>
      </c>
      <c r="O22" s="145"/>
      <c r="P22" s="190"/>
      <c r="Q22" s="191"/>
      <c r="R22" s="190"/>
      <c r="S22" s="185"/>
      <c r="T22" s="191"/>
      <c r="U22" s="190"/>
      <c r="V22" s="191"/>
      <c r="W22" s="186" t="s">
        <v>21</v>
      </c>
      <c r="X22" s="187"/>
      <c r="Y22" s="186" t="str">
        <f t="shared" ref="Y22:Y23" si="1">J22&amp;""</f>
        <v/>
      </c>
      <c r="Z22" s="170"/>
      <c r="AA22" s="170"/>
      <c r="AB22" s="187"/>
      <c r="AC22" s="186" t="s">
        <v>18</v>
      </c>
      <c r="AD22" s="187"/>
      <c r="AI22" s="40" t="str">
        <f>IF(D44="〇",480,D44&amp;"")</f>
        <v/>
      </c>
      <c r="AJ22" s="40" t="str">
        <f>IF(F44="〇",625,F44&amp;"")</f>
        <v/>
      </c>
      <c r="AK22" s="40" t="str">
        <f>IF(H44="〇",860,H44&amp;"")</f>
        <v/>
      </c>
      <c r="AL22" s="41" t="str">
        <f>IF(D44="〇",50,D44&amp;"")</f>
        <v/>
      </c>
      <c r="AM22" s="41" t="str">
        <f>IF(F44="〇",60,F44&amp;"")</f>
        <v/>
      </c>
      <c r="AN22" s="41" t="str">
        <f>IF(H44="〇",80,H44&amp;"")</f>
        <v/>
      </c>
    </row>
    <row r="23" spans="1:40" ht="19.5" customHeight="1" x14ac:dyDescent="0.15">
      <c r="A23" s="124"/>
      <c r="B23" s="125"/>
      <c r="C23" s="124"/>
      <c r="D23" s="149"/>
      <c r="E23" s="125"/>
      <c r="F23" s="124"/>
      <c r="G23" s="125"/>
      <c r="H23" s="144" t="s">
        <v>22</v>
      </c>
      <c r="I23" s="145"/>
      <c r="J23" s="151"/>
      <c r="K23" s="152"/>
      <c r="L23" s="152"/>
      <c r="M23" s="153"/>
      <c r="N23" s="144" t="s">
        <v>18</v>
      </c>
      <c r="O23" s="145"/>
      <c r="P23" s="192"/>
      <c r="Q23" s="193"/>
      <c r="R23" s="192"/>
      <c r="S23" s="169"/>
      <c r="T23" s="193"/>
      <c r="U23" s="192"/>
      <c r="V23" s="193"/>
      <c r="W23" s="186" t="s">
        <v>22</v>
      </c>
      <c r="X23" s="187"/>
      <c r="Y23" s="186" t="str">
        <f t="shared" si="1"/>
        <v/>
      </c>
      <c r="Z23" s="170"/>
      <c r="AA23" s="170"/>
      <c r="AB23" s="187"/>
      <c r="AC23" s="186" t="s">
        <v>18</v>
      </c>
      <c r="AD23" s="187"/>
      <c r="AH23" t="s">
        <v>56</v>
      </c>
      <c r="AI23" s="40" t="str">
        <f>IF(D45="〇",960,D45&amp;"")</f>
        <v/>
      </c>
      <c r="AJ23" s="40" t="str">
        <f>IF(F45="〇",1250,F45&amp;"")</f>
        <v/>
      </c>
      <c r="AK23" s="40" t="str">
        <f>IF(H45="〇",1720,H45&amp;"")</f>
        <v/>
      </c>
      <c r="AL23" s="41" t="str">
        <f>IF(D45="〇",90,D45&amp;"")</f>
        <v/>
      </c>
      <c r="AM23" s="41" t="str">
        <f>IF(F45="〇",120,F45&amp;"")</f>
        <v/>
      </c>
      <c r="AN23" s="41" t="str">
        <f>IF(H45="〇",170,H45&amp;"")</f>
        <v/>
      </c>
    </row>
    <row r="24" spans="1:40" ht="35.25" customHeight="1" x14ac:dyDescent="0.15">
      <c r="A24" s="141" t="s">
        <v>15</v>
      </c>
      <c r="B24" s="142"/>
      <c r="C24" s="143"/>
      <c r="D24" s="154" t="s">
        <v>29</v>
      </c>
      <c r="E24" s="155"/>
      <c r="F24" s="156" t="s">
        <v>30</v>
      </c>
      <c r="G24" s="157"/>
      <c r="H24" s="156" t="s">
        <v>31</v>
      </c>
      <c r="I24" s="157"/>
      <c r="J24" s="144" t="s">
        <v>23</v>
      </c>
      <c r="K24" s="158"/>
      <c r="L24" s="158"/>
      <c r="M24" s="158"/>
      <c r="N24" s="158"/>
      <c r="O24" s="145"/>
      <c r="P24" s="182" t="s">
        <v>15</v>
      </c>
      <c r="Q24" s="195"/>
      <c r="R24" s="183"/>
      <c r="S24" s="196" t="s">
        <v>29</v>
      </c>
      <c r="T24" s="197"/>
      <c r="U24" s="198" t="s">
        <v>30</v>
      </c>
      <c r="V24" s="199"/>
      <c r="W24" s="198" t="s">
        <v>31</v>
      </c>
      <c r="X24" s="199"/>
      <c r="Y24" s="186" t="s">
        <v>23</v>
      </c>
      <c r="Z24" s="170"/>
      <c r="AA24" s="170"/>
      <c r="AB24" s="170"/>
      <c r="AC24" s="170"/>
      <c r="AD24" s="187"/>
      <c r="AI24" s="40" t="str">
        <f>IF(D46="〇",480,D46&amp;"")</f>
        <v/>
      </c>
      <c r="AJ24" s="40" t="str">
        <f>IF(F46="〇",625,F46&amp;"")</f>
        <v/>
      </c>
      <c r="AK24" s="40" t="str">
        <f>IF(H46="〇",860,H46&amp;"")</f>
        <v/>
      </c>
      <c r="AL24" s="41" t="str">
        <f>IF(D46="〇",50,D46&amp;"")</f>
        <v/>
      </c>
      <c r="AM24" s="41" t="str">
        <f>IF(F46="〇",60,F46&amp;"")</f>
        <v/>
      </c>
      <c r="AN24" s="41" t="str">
        <f>IF(H46="〇",80,H46&amp;"")</f>
        <v/>
      </c>
    </row>
    <row r="25" spans="1:40" ht="18.75" customHeight="1" x14ac:dyDescent="0.15">
      <c r="A25" s="126" t="s">
        <v>11</v>
      </c>
      <c r="B25" s="133" t="s">
        <v>45</v>
      </c>
      <c r="C25" s="134"/>
      <c r="D25" s="115"/>
      <c r="E25" s="116"/>
      <c r="F25" s="115"/>
      <c r="G25" s="116"/>
      <c r="H25" s="137"/>
      <c r="I25" s="138"/>
      <c r="J25" s="104" t="str">
        <f>IF(AND(OR(D25="〇",F25="〇",H25="〇"),J21+J22+J23&gt;=15),J21*240+J22*160+J23*120,IF(OR(D25="〇",F25="〇",H25="〇"),J21*295+J22*195+J23*150,H25&amp;""))</f>
        <v/>
      </c>
      <c r="K25" s="105"/>
      <c r="L25" s="105"/>
      <c r="M25" s="105"/>
      <c r="N25" s="105"/>
      <c r="O25" s="106"/>
      <c r="P25" s="203" t="s">
        <v>11</v>
      </c>
      <c r="Q25" s="188" t="s">
        <v>45</v>
      </c>
      <c r="R25" s="189"/>
      <c r="S25" s="184" t="str">
        <f>D25&amp;""</f>
        <v/>
      </c>
      <c r="T25" s="93"/>
      <c r="U25" s="184" t="str">
        <f t="shared" ref="U25" si="2">F25&amp;""</f>
        <v/>
      </c>
      <c r="V25" s="93"/>
      <c r="W25" s="184" t="str">
        <f t="shared" ref="W25" si="3">H25&amp;""</f>
        <v/>
      </c>
      <c r="X25" s="93"/>
      <c r="Y25" s="86" t="str">
        <f>IF(AND(OR(D25="〇",F25="〇",H25="〇"),J21+J22+J23&gt;=15),J21*240+J22*160+J23*120,IF(OR(D25="〇",F25="〇",H25="〇"),J21*295+J22*195+J23*150,H25&amp;""))</f>
        <v/>
      </c>
      <c r="Z25" s="87"/>
      <c r="AA25" s="87"/>
      <c r="AB25" s="87"/>
      <c r="AC25" s="87"/>
      <c r="AD25" s="88"/>
      <c r="AH25" t="s">
        <v>57</v>
      </c>
      <c r="AI25" s="40" t="str">
        <f>IF(D47="〇",960,D47&amp;"")</f>
        <v/>
      </c>
      <c r="AJ25" s="40" t="str">
        <f>IF(F47="〇",1250,F47&amp;"")</f>
        <v/>
      </c>
      <c r="AK25" s="40" t="str">
        <f>IF(H47="〇",1720,H47&amp;"")</f>
        <v/>
      </c>
      <c r="AL25" s="41" t="str">
        <f>IF(D47="〇",90,D47&amp;"")</f>
        <v/>
      </c>
      <c r="AM25" s="41" t="str">
        <f>IF(F47="〇",120,F47&amp;"")</f>
        <v/>
      </c>
      <c r="AN25" s="41" t="str">
        <f>IF(H47="〇",170,H47&amp;"")</f>
        <v/>
      </c>
    </row>
    <row r="26" spans="1:40" ht="18.75" customHeight="1" x14ac:dyDescent="0.15">
      <c r="A26" s="127"/>
      <c r="B26" s="124"/>
      <c r="C26" s="125"/>
      <c r="D26" s="117"/>
      <c r="E26" s="118"/>
      <c r="F26" s="117"/>
      <c r="G26" s="118"/>
      <c r="H26" s="139"/>
      <c r="I26" s="140"/>
      <c r="J26" s="107"/>
      <c r="K26" s="108"/>
      <c r="L26" s="108"/>
      <c r="M26" s="108"/>
      <c r="N26" s="108"/>
      <c r="O26" s="109"/>
      <c r="P26" s="204"/>
      <c r="Q26" s="192"/>
      <c r="R26" s="193"/>
      <c r="S26" s="94"/>
      <c r="T26" s="96"/>
      <c r="U26" s="94"/>
      <c r="V26" s="96"/>
      <c r="W26" s="94"/>
      <c r="X26" s="96"/>
      <c r="Y26" s="89"/>
      <c r="Z26" s="90"/>
      <c r="AA26" s="90"/>
      <c r="AB26" s="90"/>
      <c r="AC26" s="90"/>
      <c r="AD26" s="91"/>
      <c r="AH26" s="40"/>
      <c r="AI26" s="40" t="str">
        <f>IF(D48="〇",480,D48&amp;"")</f>
        <v/>
      </c>
      <c r="AJ26" s="40" t="str">
        <f>IF(F48="〇",625,F48&amp;"")</f>
        <v/>
      </c>
      <c r="AK26" s="40" t="str">
        <f>IF(H48="〇",860,H48&amp;"")</f>
        <v/>
      </c>
      <c r="AL26" s="41" t="str">
        <f>IF(D48="〇",50,D48&amp;"")</f>
        <v/>
      </c>
      <c r="AM26" s="41" t="str">
        <f>IF(F48="〇",60,F48&amp;"")</f>
        <v/>
      </c>
      <c r="AN26" s="41" t="str">
        <f>IF(H48="〇",80,H48&amp;"")</f>
        <v/>
      </c>
    </row>
    <row r="27" spans="1:40" ht="18.75" customHeight="1" x14ac:dyDescent="0.15">
      <c r="A27" s="127"/>
      <c r="B27" s="133" t="s">
        <v>70</v>
      </c>
      <c r="C27" s="134"/>
      <c r="D27" s="115"/>
      <c r="E27" s="116"/>
      <c r="F27" s="115"/>
      <c r="G27" s="116"/>
      <c r="H27" s="115"/>
      <c r="I27" s="116"/>
      <c r="J27" s="104" t="str">
        <f>IF(SUM(AI10:AK10)=0,"",SUM(AI10:AK10))</f>
        <v/>
      </c>
      <c r="K27" s="105"/>
      <c r="L27" s="105"/>
      <c r="M27" s="105"/>
      <c r="N27" s="105"/>
      <c r="O27" s="106"/>
      <c r="P27" s="204"/>
      <c r="Q27" s="133" t="s">
        <v>70</v>
      </c>
      <c r="R27" s="134"/>
      <c r="S27" s="184" t="str">
        <f t="shared" ref="S27" si="4">D27&amp;""</f>
        <v/>
      </c>
      <c r="T27" s="93"/>
      <c r="U27" s="208"/>
      <c r="V27" s="209"/>
      <c r="W27" s="208"/>
      <c r="X27" s="209"/>
      <c r="Y27" s="86" t="str">
        <f>IF(SUM(AI10:AK10)=0,"",SUM(AI10:AK10))</f>
        <v/>
      </c>
      <c r="Z27" s="87"/>
      <c r="AA27" s="87"/>
      <c r="AB27" s="87"/>
      <c r="AC27" s="87"/>
      <c r="AD27" s="88"/>
      <c r="AH27" s="40" t="s">
        <v>58</v>
      </c>
      <c r="AI27" s="40" t="str">
        <f>IF(D49="〇",960,D49&amp;"")</f>
        <v/>
      </c>
      <c r="AJ27" s="40" t="str">
        <f>IF(F49="〇",1250,F49&amp;"")</f>
        <v/>
      </c>
      <c r="AK27" s="40" t="str">
        <f>IF(H49="〇",1720,H49&amp;"")</f>
        <v/>
      </c>
      <c r="AL27" s="41" t="str">
        <f>IF(D49="〇",90,D49&amp;"")</f>
        <v/>
      </c>
      <c r="AM27" s="41" t="str">
        <f>IF(F49="〇",120,F49&amp;"")</f>
        <v/>
      </c>
      <c r="AN27" s="41" t="str">
        <f>IF(H49="〇",170,H49&amp;"")</f>
        <v/>
      </c>
    </row>
    <row r="28" spans="1:40" ht="18.75" customHeight="1" thickBot="1" x14ac:dyDescent="0.2">
      <c r="A28" s="127"/>
      <c r="B28" s="124"/>
      <c r="C28" s="125"/>
      <c r="D28" s="117"/>
      <c r="E28" s="118"/>
      <c r="F28" s="117"/>
      <c r="G28" s="118"/>
      <c r="H28" s="117"/>
      <c r="I28" s="118"/>
      <c r="J28" s="107"/>
      <c r="K28" s="108"/>
      <c r="L28" s="108"/>
      <c r="M28" s="108"/>
      <c r="N28" s="108"/>
      <c r="O28" s="109"/>
      <c r="P28" s="204"/>
      <c r="Q28" s="124"/>
      <c r="R28" s="125"/>
      <c r="S28" s="94"/>
      <c r="T28" s="96"/>
      <c r="U28" s="210"/>
      <c r="V28" s="211"/>
      <c r="W28" s="210"/>
      <c r="X28" s="211"/>
      <c r="Y28" s="89"/>
      <c r="Z28" s="90"/>
      <c r="AA28" s="90"/>
      <c r="AB28" s="90"/>
      <c r="AC28" s="90"/>
      <c r="AD28" s="91"/>
      <c r="AH28" s="42"/>
      <c r="AI28" s="40" t="str">
        <f>IF(D50="〇",480,D50&amp;"")</f>
        <v/>
      </c>
      <c r="AJ28" s="40" t="str">
        <f>IF(F50="〇",625,F50&amp;"")</f>
        <v/>
      </c>
      <c r="AK28" s="40" t="str">
        <f>IF(H50="〇",860,H50&amp;"")</f>
        <v/>
      </c>
      <c r="AL28" s="41" t="str">
        <f>IF(D50="〇",50,D50&amp;"")</f>
        <v/>
      </c>
      <c r="AM28" s="41" t="str">
        <f>IF(F50="〇",60,F50&amp;"")</f>
        <v/>
      </c>
      <c r="AN28" s="41" t="str">
        <f>IF(H50="〇",80,H50&amp;"")</f>
        <v/>
      </c>
    </row>
    <row r="29" spans="1:40" ht="18.75" customHeight="1" x14ac:dyDescent="0.15">
      <c r="A29" s="127"/>
      <c r="B29" s="133" t="s">
        <v>71</v>
      </c>
      <c r="C29" s="134"/>
      <c r="D29" s="115"/>
      <c r="E29" s="116"/>
      <c r="F29" s="115"/>
      <c r="G29" s="116"/>
      <c r="H29" s="115"/>
      <c r="I29" s="116"/>
      <c r="J29" s="104" t="str">
        <f>IF(SUM(AI11:AK11)=0,"",SUM(AI11:AK11))</f>
        <v/>
      </c>
      <c r="K29" s="105"/>
      <c r="L29" s="105"/>
      <c r="M29" s="105"/>
      <c r="N29" s="105"/>
      <c r="O29" s="106"/>
      <c r="P29" s="204"/>
      <c r="Q29" s="133" t="s">
        <v>71</v>
      </c>
      <c r="R29" s="134"/>
      <c r="S29" s="184" t="str">
        <f t="shared" ref="S29" si="5">D29&amp;""</f>
        <v/>
      </c>
      <c r="T29" s="93"/>
      <c r="U29" s="208"/>
      <c r="V29" s="209"/>
      <c r="W29" s="208"/>
      <c r="X29" s="209"/>
      <c r="Y29" s="86" t="str">
        <f>IF(SUM(AI11:AK11)=0,"",SUM(AI11:AK11))</f>
        <v/>
      </c>
      <c r="Z29" s="87"/>
      <c r="AA29" s="87"/>
      <c r="AB29" s="87"/>
      <c r="AC29" s="87"/>
      <c r="AD29" s="88"/>
    </row>
    <row r="30" spans="1:40" ht="18.75" customHeight="1" x14ac:dyDescent="0.15">
      <c r="A30" s="127"/>
      <c r="B30" s="124"/>
      <c r="C30" s="125"/>
      <c r="D30" s="117"/>
      <c r="E30" s="118"/>
      <c r="F30" s="117"/>
      <c r="G30" s="118"/>
      <c r="H30" s="117"/>
      <c r="I30" s="118"/>
      <c r="J30" s="107"/>
      <c r="K30" s="108"/>
      <c r="L30" s="108"/>
      <c r="M30" s="108"/>
      <c r="N30" s="108"/>
      <c r="O30" s="109"/>
      <c r="P30" s="204"/>
      <c r="Q30" s="124"/>
      <c r="R30" s="125"/>
      <c r="S30" s="94"/>
      <c r="T30" s="96"/>
      <c r="U30" s="210"/>
      <c r="V30" s="211"/>
      <c r="W30" s="210"/>
      <c r="X30" s="211"/>
      <c r="Y30" s="89"/>
      <c r="Z30" s="90"/>
      <c r="AA30" s="90"/>
      <c r="AB30" s="90"/>
      <c r="AC30" s="90"/>
      <c r="AD30" s="91"/>
    </row>
    <row r="31" spans="1:40" ht="18.75" customHeight="1" x14ac:dyDescent="0.15">
      <c r="A31" s="127"/>
      <c r="B31" s="129" t="s">
        <v>72</v>
      </c>
      <c r="C31" s="130"/>
      <c r="D31" s="115"/>
      <c r="E31" s="116"/>
      <c r="F31" s="115"/>
      <c r="G31" s="116"/>
      <c r="H31" s="115"/>
      <c r="I31" s="116"/>
      <c r="J31" s="104" t="str">
        <f>IF(SUM(AI12:AK12)=0,"",SUM(AI12:AK12))</f>
        <v/>
      </c>
      <c r="K31" s="105"/>
      <c r="L31" s="105"/>
      <c r="M31" s="105"/>
      <c r="N31" s="105"/>
      <c r="O31" s="106"/>
      <c r="P31" s="204"/>
      <c r="Q31" s="129" t="s">
        <v>72</v>
      </c>
      <c r="R31" s="130"/>
      <c r="S31" s="184" t="str">
        <f>D31&amp;""</f>
        <v/>
      </c>
      <c r="T31" s="93"/>
      <c r="U31" s="208"/>
      <c r="V31" s="209"/>
      <c r="W31" s="208"/>
      <c r="X31" s="209"/>
      <c r="Y31" s="86" t="str">
        <f>IF(SUM(AI12:AK12)=0,"",SUM(AI12:AK12))</f>
        <v/>
      </c>
      <c r="Z31" s="87"/>
      <c r="AA31" s="87"/>
      <c r="AB31" s="87"/>
      <c r="AC31" s="87"/>
      <c r="AD31" s="88"/>
    </row>
    <row r="32" spans="1:40" ht="18.75" customHeight="1" x14ac:dyDescent="0.15">
      <c r="A32" s="127"/>
      <c r="B32" s="131"/>
      <c r="C32" s="132"/>
      <c r="D32" s="117"/>
      <c r="E32" s="118"/>
      <c r="F32" s="117"/>
      <c r="G32" s="118"/>
      <c r="H32" s="117"/>
      <c r="I32" s="118"/>
      <c r="J32" s="107"/>
      <c r="K32" s="108"/>
      <c r="L32" s="108"/>
      <c r="M32" s="108"/>
      <c r="N32" s="108"/>
      <c r="O32" s="109"/>
      <c r="P32" s="204"/>
      <c r="Q32" s="131"/>
      <c r="R32" s="132"/>
      <c r="S32" s="94"/>
      <c r="T32" s="96"/>
      <c r="U32" s="210"/>
      <c r="V32" s="211"/>
      <c r="W32" s="210"/>
      <c r="X32" s="211"/>
      <c r="Y32" s="89"/>
      <c r="Z32" s="90"/>
      <c r="AA32" s="90"/>
      <c r="AB32" s="90"/>
      <c r="AC32" s="90"/>
      <c r="AD32" s="91"/>
    </row>
    <row r="33" spans="1:39" ht="18.75" customHeight="1" x14ac:dyDescent="0.15">
      <c r="A33" s="127"/>
      <c r="B33" s="135" t="s">
        <v>46</v>
      </c>
      <c r="C33" s="136"/>
      <c r="D33" s="119"/>
      <c r="E33" s="120"/>
      <c r="F33" s="119"/>
      <c r="G33" s="120"/>
      <c r="H33" s="119"/>
      <c r="I33" s="120"/>
      <c r="J33" s="121" t="str">
        <f>IF(SUM(AI13:AK13)=0,"",SUM(AI13:AK13))</f>
        <v/>
      </c>
      <c r="K33" s="122"/>
      <c r="L33" s="122"/>
      <c r="M33" s="122"/>
      <c r="N33" s="122"/>
      <c r="O33" s="123"/>
      <c r="P33" s="204"/>
      <c r="Q33" s="135" t="s">
        <v>46</v>
      </c>
      <c r="R33" s="136"/>
      <c r="S33" s="206" t="str">
        <f>D33&amp;""</f>
        <v/>
      </c>
      <c r="T33" s="207"/>
      <c r="U33" s="206" t="str">
        <f t="shared" ref="U33" si="6">F33&amp;""</f>
        <v/>
      </c>
      <c r="V33" s="207"/>
      <c r="W33" s="206" t="str">
        <f t="shared" ref="W33" si="7">H33&amp;""</f>
        <v/>
      </c>
      <c r="X33" s="207"/>
      <c r="Y33" s="212" t="str">
        <f>IF(SUM(AI13:AK13)=0,"",SUM(AI13:AK13))</f>
        <v/>
      </c>
      <c r="Z33" s="98"/>
      <c r="AA33" s="98"/>
      <c r="AB33" s="98"/>
      <c r="AC33" s="98"/>
      <c r="AD33" s="99"/>
    </row>
    <row r="34" spans="1:39" ht="18.75" customHeight="1" x14ac:dyDescent="0.15">
      <c r="A34" s="127"/>
      <c r="B34" s="133" t="s">
        <v>73</v>
      </c>
      <c r="C34" s="134"/>
      <c r="D34" s="115"/>
      <c r="E34" s="116"/>
      <c r="F34" s="115"/>
      <c r="G34" s="116"/>
      <c r="H34" s="115"/>
      <c r="I34" s="116"/>
      <c r="J34" s="104" t="str">
        <f>IF(SUM(AI14:AK14)=0,"",SUM(AI14:AK14))</f>
        <v/>
      </c>
      <c r="K34" s="105"/>
      <c r="L34" s="105"/>
      <c r="M34" s="105"/>
      <c r="N34" s="105"/>
      <c r="O34" s="106"/>
      <c r="P34" s="204"/>
      <c r="Q34" s="133" t="s">
        <v>73</v>
      </c>
      <c r="R34" s="134"/>
      <c r="S34" s="208" t="str">
        <f t="shared" ref="S34" si="8">D34&amp;""</f>
        <v/>
      </c>
      <c r="T34" s="209"/>
      <c r="U34" s="208" t="str">
        <f t="shared" ref="U34" si="9">F34&amp;""</f>
        <v/>
      </c>
      <c r="V34" s="209"/>
      <c r="W34" s="208" t="str">
        <f t="shared" ref="W34" si="10">H34&amp;""</f>
        <v/>
      </c>
      <c r="X34" s="209"/>
      <c r="Y34" s="86" t="str">
        <f>IF(SUM(AI14:AK14)=0,"",SUM(AI14:AK14))</f>
        <v/>
      </c>
      <c r="Z34" s="87"/>
      <c r="AA34" s="87"/>
      <c r="AB34" s="87"/>
      <c r="AC34" s="87"/>
      <c r="AD34" s="88"/>
    </row>
    <row r="35" spans="1:39" ht="18.75" customHeight="1" x14ac:dyDescent="0.15">
      <c r="A35" s="127"/>
      <c r="B35" s="124"/>
      <c r="C35" s="125"/>
      <c r="D35" s="117"/>
      <c r="E35" s="118"/>
      <c r="F35" s="117"/>
      <c r="G35" s="118"/>
      <c r="H35" s="117"/>
      <c r="I35" s="118"/>
      <c r="J35" s="107"/>
      <c r="K35" s="108"/>
      <c r="L35" s="108"/>
      <c r="M35" s="108"/>
      <c r="N35" s="108"/>
      <c r="O35" s="109"/>
      <c r="P35" s="204"/>
      <c r="Q35" s="124"/>
      <c r="R35" s="125"/>
      <c r="S35" s="210"/>
      <c r="T35" s="211"/>
      <c r="U35" s="210"/>
      <c r="V35" s="211"/>
      <c r="W35" s="210"/>
      <c r="X35" s="211"/>
      <c r="Y35" s="89"/>
      <c r="Z35" s="90"/>
      <c r="AA35" s="90"/>
      <c r="AB35" s="90"/>
      <c r="AC35" s="90"/>
      <c r="AD35" s="91"/>
    </row>
    <row r="36" spans="1:39" ht="18.75" customHeight="1" x14ac:dyDescent="0.15">
      <c r="A36" s="127"/>
      <c r="B36" s="129" t="s">
        <v>74</v>
      </c>
      <c r="C36" s="130"/>
      <c r="D36" s="115"/>
      <c r="E36" s="116"/>
      <c r="F36" s="115"/>
      <c r="G36" s="116"/>
      <c r="H36" s="115"/>
      <c r="I36" s="116"/>
      <c r="J36" s="104" t="str">
        <f>IF(D36="〇",4770,IF(F36="〇",4770,IF(H36="〇",4770,H36&amp;"")))</f>
        <v/>
      </c>
      <c r="K36" s="105"/>
      <c r="L36" s="105"/>
      <c r="M36" s="105"/>
      <c r="N36" s="105"/>
      <c r="O36" s="106"/>
      <c r="P36" s="204"/>
      <c r="Q36" s="129" t="s">
        <v>74</v>
      </c>
      <c r="R36" s="130"/>
      <c r="S36" s="208" t="str">
        <f>D36&amp;""</f>
        <v/>
      </c>
      <c r="T36" s="209"/>
      <c r="U36" s="208" t="str">
        <f t="shared" ref="U36" si="11">F36&amp;""</f>
        <v/>
      </c>
      <c r="V36" s="209"/>
      <c r="W36" s="208" t="str">
        <f t="shared" ref="W36" si="12">H36&amp;""</f>
        <v/>
      </c>
      <c r="X36" s="209"/>
      <c r="Y36" s="86" t="str">
        <f>IF(D36="〇",4770,IF(F36="〇",4770,IF(H36="〇",4770,H36&amp;"")))</f>
        <v/>
      </c>
      <c r="Z36" s="87"/>
      <c r="AA36" s="87"/>
      <c r="AB36" s="87"/>
      <c r="AC36" s="87"/>
      <c r="AD36" s="88"/>
    </row>
    <row r="37" spans="1:39" ht="18.75" customHeight="1" x14ac:dyDescent="0.15">
      <c r="A37" s="127"/>
      <c r="B37" s="131"/>
      <c r="C37" s="132"/>
      <c r="D37" s="117"/>
      <c r="E37" s="118"/>
      <c r="F37" s="117"/>
      <c r="G37" s="118"/>
      <c r="H37" s="117"/>
      <c r="I37" s="118"/>
      <c r="J37" s="107"/>
      <c r="K37" s="108"/>
      <c r="L37" s="108"/>
      <c r="M37" s="108"/>
      <c r="N37" s="108"/>
      <c r="O37" s="109"/>
      <c r="P37" s="204"/>
      <c r="Q37" s="131"/>
      <c r="R37" s="132"/>
      <c r="S37" s="210"/>
      <c r="T37" s="211"/>
      <c r="U37" s="210"/>
      <c r="V37" s="211"/>
      <c r="W37" s="210"/>
      <c r="X37" s="211"/>
      <c r="Y37" s="89"/>
      <c r="Z37" s="90"/>
      <c r="AA37" s="90"/>
      <c r="AB37" s="90"/>
      <c r="AC37" s="90"/>
      <c r="AD37" s="91"/>
      <c r="AF37" t="s">
        <v>44</v>
      </c>
    </row>
    <row r="38" spans="1:39" ht="18.75" customHeight="1" x14ac:dyDescent="0.15">
      <c r="A38" s="128"/>
      <c r="B38" s="135" t="s">
        <v>46</v>
      </c>
      <c r="C38" s="136"/>
      <c r="D38" s="119"/>
      <c r="E38" s="120"/>
      <c r="F38" s="119"/>
      <c r="G38" s="120"/>
      <c r="H38" s="119"/>
      <c r="I38" s="120"/>
      <c r="J38" s="121" t="str">
        <f>IF(D38="〇",2385,IF(F38="〇",2385,IF(H38="〇",2385,H38&amp;"")))</f>
        <v/>
      </c>
      <c r="K38" s="122"/>
      <c r="L38" s="122"/>
      <c r="M38" s="122"/>
      <c r="N38" s="122"/>
      <c r="O38" s="123"/>
      <c r="P38" s="205"/>
      <c r="Q38" s="135" t="s">
        <v>46</v>
      </c>
      <c r="R38" s="136"/>
      <c r="S38" s="206" t="str">
        <f t="shared" ref="S38:S50" si="13">D38&amp;""</f>
        <v/>
      </c>
      <c r="T38" s="207"/>
      <c r="U38" s="206" t="str">
        <f t="shared" ref="U38:U40" si="14">F38&amp;""</f>
        <v/>
      </c>
      <c r="V38" s="207"/>
      <c r="W38" s="206" t="str">
        <f t="shared" ref="W38:W40" si="15">H38&amp;""</f>
        <v/>
      </c>
      <c r="X38" s="207"/>
      <c r="Y38" s="212" t="str">
        <f>IF(D38="〇",2385,IF(F38="〇",2385,IF(H38="〇",2385,H38&amp;"")))</f>
        <v/>
      </c>
      <c r="Z38" s="213"/>
      <c r="AA38" s="213"/>
      <c r="AB38" s="213"/>
      <c r="AC38" s="213"/>
      <c r="AD38" s="214"/>
    </row>
    <row r="39" spans="1:39" ht="37.5" customHeight="1" x14ac:dyDescent="0.15">
      <c r="A39" s="126" t="s">
        <v>47</v>
      </c>
      <c r="B39" s="72" t="s">
        <v>14</v>
      </c>
      <c r="C39" s="73"/>
      <c r="D39" s="119"/>
      <c r="E39" s="120"/>
      <c r="F39" s="119"/>
      <c r="G39" s="120"/>
      <c r="H39" s="119"/>
      <c r="I39" s="120"/>
      <c r="J39" s="121" t="str">
        <f>IF(SUM(AI17:AK17)=0,"",SUM(AI17:AK17))</f>
        <v/>
      </c>
      <c r="K39" s="122"/>
      <c r="L39" s="122"/>
      <c r="M39" s="122"/>
      <c r="N39" s="122"/>
      <c r="O39" s="123"/>
      <c r="P39" s="203" t="s">
        <v>47</v>
      </c>
      <c r="Q39" s="80" t="s">
        <v>14</v>
      </c>
      <c r="R39" s="82"/>
      <c r="S39" s="206" t="str">
        <f t="shared" si="13"/>
        <v/>
      </c>
      <c r="T39" s="207"/>
      <c r="U39" s="206" t="str">
        <f t="shared" si="14"/>
        <v/>
      </c>
      <c r="V39" s="207"/>
      <c r="W39" s="206" t="str">
        <f t="shared" si="15"/>
        <v/>
      </c>
      <c r="X39" s="207"/>
      <c r="Y39" s="212" t="str">
        <f>IF(SUM(AI17:AK17)=0,"",SUM(AI17:AK17))</f>
        <v/>
      </c>
      <c r="Z39" s="213"/>
      <c r="AA39" s="213"/>
      <c r="AB39" s="213"/>
      <c r="AC39" s="213"/>
      <c r="AD39" s="214"/>
    </row>
    <row r="40" spans="1:39" ht="18.75" customHeight="1" x14ac:dyDescent="0.15">
      <c r="A40" s="127"/>
      <c r="B40" s="124" t="s">
        <v>46</v>
      </c>
      <c r="C40" s="125"/>
      <c r="D40" s="119"/>
      <c r="E40" s="120"/>
      <c r="F40" s="119"/>
      <c r="G40" s="120"/>
      <c r="H40" s="119"/>
      <c r="I40" s="120"/>
      <c r="J40" s="121" t="str">
        <f>IF(SUM(AI18:AK18)=0,"",SUM(AI18:AK18))</f>
        <v/>
      </c>
      <c r="K40" s="122"/>
      <c r="L40" s="122"/>
      <c r="M40" s="122"/>
      <c r="N40" s="122"/>
      <c r="O40" s="123"/>
      <c r="P40" s="204"/>
      <c r="Q40" s="192" t="s">
        <v>46</v>
      </c>
      <c r="R40" s="193"/>
      <c r="S40" s="206" t="str">
        <f t="shared" si="13"/>
        <v/>
      </c>
      <c r="T40" s="207"/>
      <c r="U40" s="206" t="str">
        <f t="shared" si="14"/>
        <v/>
      </c>
      <c r="V40" s="207"/>
      <c r="W40" s="206" t="str">
        <f t="shared" si="15"/>
        <v/>
      </c>
      <c r="X40" s="207"/>
      <c r="Y40" s="212" t="str">
        <f>IF(SUM(AI18:AK18)=0,"",SUM(AI18:AK18))</f>
        <v/>
      </c>
      <c r="Z40" s="213"/>
      <c r="AA40" s="213"/>
      <c r="AB40" s="213"/>
      <c r="AC40" s="213"/>
      <c r="AD40" s="214"/>
    </row>
    <row r="41" spans="1:39" ht="37.5" customHeight="1" x14ac:dyDescent="0.15">
      <c r="A41" s="127"/>
      <c r="B41" s="72" t="s">
        <v>77</v>
      </c>
      <c r="C41" s="73"/>
      <c r="D41" s="119"/>
      <c r="E41" s="120"/>
      <c r="F41" s="119"/>
      <c r="G41" s="120"/>
      <c r="H41" s="119"/>
      <c r="I41" s="120"/>
      <c r="J41" s="121" t="str">
        <f>IF(SUM(AI19:AK19)=0,"",SUM(AI19:AK19))</f>
        <v/>
      </c>
      <c r="K41" s="122"/>
      <c r="L41" s="122"/>
      <c r="M41" s="122"/>
      <c r="N41" s="122"/>
      <c r="O41" s="123"/>
      <c r="P41" s="204"/>
      <c r="Q41" s="72" t="s">
        <v>77</v>
      </c>
      <c r="R41" s="73"/>
      <c r="S41" s="206" t="str">
        <f t="shared" si="13"/>
        <v/>
      </c>
      <c r="T41" s="207"/>
      <c r="U41" s="206"/>
      <c r="V41" s="207"/>
      <c r="W41" s="206" t="str">
        <f>H41&amp;""</f>
        <v/>
      </c>
      <c r="X41" s="207"/>
      <c r="Y41" s="212" t="str">
        <f>IF(SUM(AI19:AK19)=0,"",SUM(AI19:AK19))</f>
        <v/>
      </c>
      <c r="Z41" s="213"/>
      <c r="AA41" s="213"/>
      <c r="AB41" s="213"/>
      <c r="AC41" s="213"/>
      <c r="AD41" s="214"/>
    </row>
    <row r="42" spans="1:39" ht="18.75" customHeight="1" x14ac:dyDescent="0.15">
      <c r="A42" s="127"/>
      <c r="B42" s="124" t="s">
        <v>46</v>
      </c>
      <c r="C42" s="125"/>
      <c r="D42" s="119"/>
      <c r="E42" s="120"/>
      <c r="F42" s="119"/>
      <c r="G42" s="120"/>
      <c r="H42" s="119"/>
      <c r="I42" s="120"/>
      <c r="J42" s="121" t="str">
        <f t="shared" ref="J42:J50" si="16">IF(SUM(AI20:AK20)=0,"",SUM(AI20:AK20))</f>
        <v/>
      </c>
      <c r="K42" s="122"/>
      <c r="L42" s="122"/>
      <c r="M42" s="122"/>
      <c r="N42" s="122"/>
      <c r="O42" s="123"/>
      <c r="P42" s="204"/>
      <c r="Q42" s="192" t="s">
        <v>46</v>
      </c>
      <c r="R42" s="193"/>
      <c r="S42" s="206" t="str">
        <f t="shared" si="13"/>
        <v/>
      </c>
      <c r="T42" s="207"/>
      <c r="U42" s="206" t="str">
        <f t="shared" ref="U42" si="17">F42&amp;""</f>
        <v/>
      </c>
      <c r="V42" s="207"/>
      <c r="W42" s="206" t="str">
        <f t="shared" ref="W42" si="18">H42&amp;""</f>
        <v/>
      </c>
      <c r="X42" s="207"/>
      <c r="Y42" s="212" t="str">
        <f t="shared" ref="Y42:Y50" si="19">IF(SUM(AI20:AK20)=0,"",SUM(AI20:AK20))</f>
        <v/>
      </c>
      <c r="Z42" s="213"/>
      <c r="AA42" s="213"/>
      <c r="AB42" s="213"/>
      <c r="AC42" s="213"/>
      <c r="AD42" s="214"/>
    </row>
    <row r="43" spans="1:39" ht="37.5" customHeight="1" x14ac:dyDescent="0.15">
      <c r="A43" s="127"/>
      <c r="B43" s="72" t="s">
        <v>78</v>
      </c>
      <c r="C43" s="73"/>
      <c r="D43" s="119"/>
      <c r="E43" s="120"/>
      <c r="F43" s="119"/>
      <c r="G43" s="120"/>
      <c r="H43" s="119"/>
      <c r="I43" s="120"/>
      <c r="J43" s="121" t="str">
        <f t="shared" si="16"/>
        <v/>
      </c>
      <c r="K43" s="122"/>
      <c r="L43" s="122"/>
      <c r="M43" s="122"/>
      <c r="N43" s="122"/>
      <c r="O43" s="123"/>
      <c r="P43" s="204"/>
      <c r="Q43" s="72" t="s">
        <v>78</v>
      </c>
      <c r="R43" s="73"/>
      <c r="S43" s="206" t="str">
        <f t="shared" si="13"/>
        <v/>
      </c>
      <c r="T43" s="207"/>
      <c r="U43" s="206" t="str">
        <f>F43&amp;""</f>
        <v/>
      </c>
      <c r="V43" s="207"/>
      <c r="W43" s="206" t="str">
        <f>H43&amp;""</f>
        <v/>
      </c>
      <c r="X43" s="207"/>
      <c r="Y43" s="212" t="str">
        <f t="shared" si="19"/>
        <v/>
      </c>
      <c r="Z43" s="213"/>
      <c r="AA43" s="213"/>
      <c r="AB43" s="213"/>
      <c r="AC43" s="213"/>
      <c r="AD43" s="214"/>
      <c r="AM43" s="41" t="str">
        <f>IF(D49="〇",90,D49&amp;"")</f>
        <v/>
      </c>
    </row>
    <row r="44" spans="1:39" ht="18.75" customHeight="1" x14ac:dyDescent="0.15">
      <c r="A44" s="127"/>
      <c r="B44" s="124" t="s">
        <v>46</v>
      </c>
      <c r="C44" s="125"/>
      <c r="D44" s="119"/>
      <c r="E44" s="120"/>
      <c r="F44" s="119"/>
      <c r="G44" s="120"/>
      <c r="H44" s="119"/>
      <c r="I44" s="120"/>
      <c r="J44" s="121" t="str">
        <f t="shared" si="16"/>
        <v/>
      </c>
      <c r="K44" s="122"/>
      <c r="L44" s="122"/>
      <c r="M44" s="122"/>
      <c r="N44" s="122"/>
      <c r="O44" s="123"/>
      <c r="P44" s="204"/>
      <c r="Q44" s="192" t="s">
        <v>46</v>
      </c>
      <c r="R44" s="193"/>
      <c r="S44" s="206" t="str">
        <f t="shared" si="13"/>
        <v/>
      </c>
      <c r="T44" s="207"/>
      <c r="U44" s="206" t="str">
        <f t="shared" ref="U44" si="20">F44&amp;""</f>
        <v/>
      </c>
      <c r="V44" s="207"/>
      <c r="W44" s="206" t="str">
        <f t="shared" ref="W44" si="21">H44&amp;""</f>
        <v/>
      </c>
      <c r="X44" s="207"/>
      <c r="Y44" s="212" t="str">
        <f t="shared" si="19"/>
        <v/>
      </c>
      <c r="Z44" s="213"/>
      <c r="AA44" s="213"/>
      <c r="AB44" s="213"/>
      <c r="AC44" s="213"/>
      <c r="AD44" s="214"/>
      <c r="AM44" s="41" t="str">
        <f>IF(F49="〇",120,F49&amp;"")</f>
        <v/>
      </c>
    </row>
    <row r="45" spans="1:39" ht="37.5" customHeight="1" thickBot="1" x14ac:dyDescent="0.2">
      <c r="A45" s="127"/>
      <c r="B45" s="72" t="s">
        <v>79</v>
      </c>
      <c r="C45" s="73"/>
      <c r="D45" s="119"/>
      <c r="E45" s="120"/>
      <c r="F45" s="119"/>
      <c r="G45" s="120"/>
      <c r="H45" s="119"/>
      <c r="I45" s="120"/>
      <c r="J45" s="121" t="str">
        <f t="shared" si="16"/>
        <v/>
      </c>
      <c r="K45" s="122"/>
      <c r="L45" s="122"/>
      <c r="M45" s="122"/>
      <c r="N45" s="122"/>
      <c r="O45" s="123"/>
      <c r="P45" s="204"/>
      <c r="Q45" s="72" t="s">
        <v>79</v>
      </c>
      <c r="R45" s="73"/>
      <c r="S45" s="206" t="str">
        <f t="shared" si="13"/>
        <v/>
      </c>
      <c r="T45" s="207"/>
      <c r="U45" s="206" t="str">
        <f>F45&amp;""</f>
        <v/>
      </c>
      <c r="V45" s="207"/>
      <c r="W45" s="206" t="str">
        <f>H45&amp;""</f>
        <v/>
      </c>
      <c r="X45" s="207"/>
      <c r="Y45" s="212" t="str">
        <f t="shared" si="19"/>
        <v/>
      </c>
      <c r="Z45" s="213"/>
      <c r="AA45" s="213"/>
      <c r="AB45" s="213"/>
      <c r="AC45" s="213"/>
      <c r="AD45" s="214"/>
      <c r="AM45" s="43" t="str">
        <f>IF(H49="〇",170,H49&amp;"")</f>
        <v/>
      </c>
    </row>
    <row r="46" spans="1:39" ht="18.75" customHeight="1" x14ac:dyDescent="0.15">
      <c r="A46" s="127"/>
      <c r="B46" s="124" t="s">
        <v>46</v>
      </c>
      <c r="C46" s="125"/>
      <c r="D46" s="119"/>
      <c r="E46" s="120"/>
      <c r="F46" s="119"/>
      <c r="G46" s="120"/>
      <c r="H46" s="119"/>
      <c r="I46" s="120"/>
      <c r="J46" s="121" t="str">
        <f t="shared" si="16"/>
        <v/>
      </c>
      <c r="K46" s="122"/>
      <c r="L46" s="122"/>
      <c r="M46" s="122"/>
      <c r="N46" s="122"/>
      <c r="O46" s="123"/>
      <c r="P46" s="204"/>
      <c r="Q46" s="192" t="s">
        <v>46</v>
      </c>
      <c r="R46" s="193"/>
      <c r="S46" s="206" t="str">
        <f t="shared" si="13"/>
        <v/>
      </c>
      <c r="T46" s="207"/>
      <c r="U46" s="206" t="str">
        <f t="shared" ref="U46" si="22">F46&amp;""</f>
        <v/>
      </c>
      <c r="V46" s="207"/>
      <c r="W46" s="206" t="str">
        <f t="shared" ref="W46" si="23">H46&amp;""</f>
        <v/>
      </c>
      <c r="X46" s="207"/>
      <c r="Y46" s="212" t="str">
        <f t="shared" si="19"/>
        <v/>
      </c>
      <c r="Z46" s="213"/>
      <c r="AA46" s="213"/>
      <c r="AB46" s="213"/>
      <c r="AC46" s="213"/>
      <c r="AD46" s="214"/>
    </row>
    <row r="47" spans="1:39" ht="37.5" customHeight="1" x14ac:dyDescent="0.15">
      <c r="A47" s="127"/>
      <c r="B47" s="72" t="s">
        <v>80</v>
      </c>
      <c r="C47" s="73"/>
      <c r="D47" s="119"/>
      <c r="E47" s="120"/>
      <c r="F47" s="119"/>
      <c r="G47" s="120"/>
      <c r="H47" s="119"/>
      <c r="I47" s="120"/>
      <c r="J47" s="121" t="str">
        <f t="shared" si="16"/>
        <v/>
      </c>
      <c r="K47" s="122"/>
      <c r="L47" s="122"/>
      <c r="M47" s="122"/>
      <c r="N47" s="122"/>
      <c r="O47" s="123"/>
      <c r="P47" s="204"/>
      <c r="Q47" s="72" t="s">
        <v>80</v>
      </c>
      <c r="R47" s="73"/>
      <c r="S47" s="206" t="str">
        <f t="shared" si="13"/>
        <v/>
      </c>
      <c r="T47" s="207"/>
      <c r="U47" s="206" t="str">
        <f>F47&amp;""</f>
        <v/>
      </c>
      <c r="V47" s="207"/>
      <c r="W47" s="206" t="str">
        <f>H47&amp;""</f>
        <v/>
      </c>
      <c r="X47" s="207"/>
      <c r="Y47" s="212" t="str">
        <f t="shared" si="19"/>
        <v/>
      </c>
      <c r="Z47" s="213"/>
      <c r="AA47" s="213"/>
      <c r="AB47" s="213"/>
      <c r="AC47" s="213"/>
      <c r="AD47" s="214"/>
    </row>
    <row r="48" spans="1:39" ht="18.75" customHeight="1" x14ac:dyDescent="0.15">
      <c r="A48" s="127"/>
      <c r="B48" s="124" t="s">
        <v>46</v>
      </c>
      <c r="C48" s="125"/>
      <c r="D48" s="119"/>
      <c r="E48" s="120"/>
      <c r="F48" s="119"/>
      <c r="G48" s="120"/>
      <c r="H48" s="119"/>
      <c r="I48" s="120"/>
      <c r="J48" s="121" t="str">
        <f t="shared" si="16"/>
        <v/>
      </c>
      <c r="K48" s="122"/>
      <c r="L48" s="122"/>
      <c r="M48" s="122"/>
      <c r="N48" s="122"/>
      <c r="O48" s="123"/>
      <c r="P48" s="204"/>
      <c r="Q48" s="192" t="s">
        <v>46</v>
      </c>
      <c r="R48" s="193"/>
      <c r="S48" s="206" t="str">
        <f t="shared" si="13"/>
        <v/>
      </c>
      <c r="T48" s="207"/>
      <c r="U48" s="206" t="str">
        <f t="shared" ref="U48" si="24">F48&amp;""</f>
        <v/>
      </c>
      <c r="V48" s="207"/>
      <c r="W48" s="206" t="str">
        <f t="shared" ref="W48" si="25">H48&amp;""</f>
        <v/>
      </c>
      <c r="X48" s="207"/>
      <c r="Y48" s="212" t="str">
        <f t="shared" si="19"/>
        <v/>
      </c>
      <c r="Z48" s="213"/>
      <c r="AA48" s="213"/>
      <c r="AB48" s="213"/>
      <c r="AC48" s="213"/>
      <c r="AD48" s="214"/>
    </row>
    <row r="49" spans="1:30" ht="37.5" customHeight="1" x14ac:dyDescent="0.15">
      <c r="A49" s="127"/>
      <c r="B49" s="72" t="s">
        <v>81</v>
      </c>
      <c r="C49" s="73"/>
      <c r="D49" s="119"/>
      <c r="E49" s="120"/>
      <c r="F49" s="119"/>
      <c r="G49" s="120"/>
      <c r="H49" s="119"/>
      <c r="I49" s="120"/>
      <c r="J49" s="121" t="str">
        <f t="shared" si="16"/>
        <v/>
      </c>
      <c r="K49" s="122"/>
      <c r="L49" s="122"/>
      <c r="M49" s="122"/>
      <c r="N49" s="122"/>
      <c r="O49" s="123"/>
      <c r="P49" s="204"/>
      <c r="Q49" s="72" t="s">
        <v>81</v>
      </c>
      <c r="R49" s="73"/>
      <c r="S49" s="206" t="str">
        <f t="shared" si="13"/>
        <v/>
      </c>
      <c r="T49" s="207"/>
      <c r="U49" s="206" t="str">
        <f>F49&amp;""</f>
        <v/>
      </c>
      <c r="V49" s="207"/>
      <c r="W49" s="206" t="str">
        <f>H49&amp;""</f>
        <v/>
      </c>
      <c r="X49" s="207"/>
      <c r="Y49" s="212" t="str">
        <f t="shared" si="19"/>
        <v/>
      </c>
      <c r="Z49" s="213"/>
      <c r="AA49" s="213"/>
      <c r="AB49" s="213"/>
      <c r="AC49" s="213"/>
      <c r="AD49" s="214"/>
    </row>
    <row r="50" spans="1:30" ht="18.75" customHeight="1" x14ac:dyDescent="0.15">
      <c r="A50" s="128"/>
      <c r="B50" s="124" t="s">
        <v>46</v>
      </c>
      <c r="C50" s="125"/>
      <c r="D50" s="119"/>
      <c r="E50" s="120"/>
      <c r="F50" s="119"/>
      <c r="G50" s="120"/>
      <c r="H50" s="119"/>
      <c r="I50" s="120"/>
      <c r="J50" s="121" t="str">
        <f t="shared" si="16"/>
        <v/>
      </c>
      <c r="K50" s="122"/>
      <c r="L50" s="122"/>
      <c r="M50" s="122"/>
      <c r="N50" s="122"/>
      <c r="O50" s="123"/>
      <c r="P50" s="205"/>
      <c r="Q50" s="192" t="s">
        <v>46</v>
      </c>
      <c r="R50" s="193"/>
      <c r="S50" s="206" t="str">
        <f t="shared" si="13"/>
        <v/>
      </c>
      <c r="T50" s="207"/>
      <c r="U50" s="206" t="str">
        <f t="shared" ref="U50" si="26">F50&amp;""</f>
        <v/>
      </c>
      <c r="V50" s="207"/>
      <c r="W50" s="206" t="str">
        <f t="shared" ref="W50" si="27">H50&amp;""</f>
        <v/>
      </c>
      <c r="X50" s="207"/>
      <c r="Y50" s="212" t="str">
        <f t="shared" si="19"/>
        <v/>
      </c>
      <c r="Z50" s="213"/>
      <c r="AA50" s="213"/>
      <c r="AB50" s="213"/>
      <c r="AC50" s="213"/>
      <c r="AD50" s="214"/>
    </row>
    <row r="51" spans="1:30" ht="18.75" customHeight="1" x14ac:dyDescent="0.15">
      <c r="A51" s="72" t="s">
        <v>24</v>
      </c>
      <c r="B51" s="100"/>
      <c r="C51" s="100"/>
      <c r="D51" s="100"/>
      <c r="E51" s="100"/>
      <c r="F51" s="100"/>
      <c r="G51" s="100"/>
      <c r="H51" s="100"/>
      <c r="I51" s="73"/>
      <c r="J51" s="104">
        <f>SUM(AL9:AN28)</f>
        <v>0</v>
      </c>
      <c r="K51" s="105"/>
      <c r="L51" s="105"/>
      <c r="M51" s="105"/>
      <c r="N51" s="105"/>
      <c r="O51" s="106"/>
      <c r="P51" s="80" t="s">
        <v>24</v>
      </c>
      <c r="Q51" s="81"/>
      <c r="R51" s="81"/>
      <c r="S51" s="81"/>
      <c r="T51" s="81"/>
      <c r="U51" s="81"/>
      <c r="V51" s="81"/>
      <c r="W51" s="81"/>
      <c r="X51" s="82"/>
      <c r="Y51" s="86">
        <f>SUM(AL9:AN28)</f>
        <v>0</v>
      </c>
      <c r="Z51" s="87"/>
      <c r="AA51" s="87"/>
      <c r="AB51" s="87"/>
      <c r="AC51" s="87"/>
      <c r="AD51" s="88"/>
    </row>
    <row r="52" spans="1:30" ht="18.75" customHeight="1" x14ac:dyDescent="0.15">
      <c r="A52" s="101"/>
      <c r="B52" s="102"/>
      <c r="C52" s="102"/>
      <c r="D52" s="102"/>
      <c r="E52" s="102"/>
      <c r="F52" s="102"/>
      <c r="G52" s="102"/>
      <c r="H52" s="102"/>
      <c r="I52" s="103"/>
      <c r="J52" s="107"/>
      <c r="K52" s="108"/>
      <c r="L52" s="108"/>
      <c r="M52" s="108"/>
      <c r="N52" s="108"/>
      <c r="O52" s="109"/>
      <c r="P52" s="83"/>
      <c r="Q52" s="84"/>
      <c r="R52" s="84"/>
      <c r="S52" s="84"/>
      <c r="T52" s="84"/>
      <c r="U52" s="84"/>
      <c r="V52" s="84"/>
      <c r="W52" s="84"/>
      <c r="X52" s="85"/>
      <c r="Y52" s="89"/>
      <c r="Z52" s="90"/>
      <c r="AA52" s="90"/>
      <c r="AB52" s="90"/>
      <c r="AC52" s="90"/>
      <c r="AD52" s="91"/>
    </row>
    <row r="53" spans="1:30" ht="18.75" customHeight="1" x14ac:dyDescent="0.15">
      <c r="A53" s="72" t="s">
        <v>17</v>
      </c>
      <c r="B53" s="100"/>
      <c r="C53" s="100"/>
      <c r="D53" s="100"/>
      <c r="E53" s="100"/>
      <c r="F53" s="100"/>
      <c r="G53" s="100"/>
      <c r="H53" s="100"/>
      <c r="I53" s="73"/>
      <c r="J53" s="104">
        <f>SUM(J25:O52)</f>
        <v>0</v>
      </c>
      <c r="K53" s="105"/>
      <c r="L53" s="105"/>
      <c r="M53" s="105"/>
      <c r="N53" s="105"/>
      <c r="O53" s="106"/>
      <c r="P53" s="80" t="s">
        <v>17</v>
      </c>
      <c r="Q53" s="81"/>
      <c r="R53" s="81"/>
      <c r="S53" s="81"/>
      <c r="T53" s="81"/>
      <c r="U53" s="81"/>
      <c r="V53" s="81"/>
      <c r="W53" s="81"/>
      <c r="X53" s="82"/>
      <c r="Y53" s="86">
        <f>SUM(J25:O52)</f>
        <v>0</v>
      </c>
      <c r="Z53" s="92"/>
      <c r="AA53" s="92"/>
      <c r="AB53" s="92"/>
      <c r="AC53" s="92"/>
      <c r="AD53" s="93"/>
    </row>
    <row r="54" spans="1:30" ht="18.75" customHeight="1" x14ac:dyDescent="0.15">
      <c r="A54" s="101"/>
      <c r="B54" s="102"/>
      <c r="C54" s="102"/>
      <c r="D54" s="102"/>
      <c r="E54" s="102"/>
      <c r="F54" s="102"/>
      <c r="G54" s="102"/>
      <c r="H54" s="102"/>
      <c r="I54" s="103"/>
      <c r="J54" s="107"/>
      <c r="K54" s="108"/>
      <c r="L54" s="108"/>
      <c r="M54" s="108"/>
      <c r="N54" s="108"/>
      <c r="O54" s="109"/>
      <c r="P54" s="83"/>
      <c r="Q54" s="84"/>
      <c r="R54" s="84"/>
      <c r="S54" s="84"/>
      <c r="T54" s="84"/>
      <c r="U54" s="84"/>
      <c r="V54" s="84"/>
      <c r="W54" s="84"/>
      <c r="X54" s="85"/>
      <c r="Y54" s="94"/>
      <c r="Z54" s="95"/>
      <c r="AA54" s="95"/>
      <c r="AB54" s="95"/>
      <c r="AC54" s="95"/>
      <c r="AD54" s="96"/>
    </row>
    <row r="55" spans="1:30" ht="18.75" customHeight="1" x14ac:dyDescent="0.15">
      <c r="A55" s="110" t="s">
        <v>26</v>
      </c>
      <c r="B55" s="111"/>
      <c r="C55" s="111"/>
      <c r="D55" s="111"/>
      <c r="E55" s="111"/>
      <c r="F55" s="111"/>
      <c r="G55" s="111"/>
      <c r="H55" s="111"/>
      <c r="I55" s="111"/>
      <c r="J55" s="111"/>
      <c r="K55" s="111"/>
      <c r="L55" s="111"/>
      <c r="M55" s="111"/>
      <c r="N55" s="111"/>
      <c r="O55" s="112"/>
      <c r="P55" s="97" t="s">
        <v>26</v>
      </c>
      <c r="Q55" s="98"/>
      <c r="R55" s="98"/>
      <c r="S55" s="98"/>
      <c r="T55" s="98"/>
      <c r="U55" s="98"/>
      <c r="V55" s="98"/>
      <c r="W55" s="98"/>
      <c r="X55" s="98"/>
      <c r="Y55" s="98"/>
      <c r="Z55" s="98"/>
      <c r="AA55" s="98"/>
      <c r="AB55" s="98"/>
      <c r="AC55" s="98"/>
      <c r="AD55" s="99"/>
    </row>
    <row r="56" spans="1:30" ht="18.75" customHeight="1" x14ac:dyDescent="0.15">
      <c r="A56" s="74" t="s">
        <v>28</v>
      </c>
      <c r="B56" s="75"/>
      <c r="C56" s="75"/>
      <c r="D56" s="75"/>
      <c r="E56" s="75"/>
      <c r="F56" s="75"/>
      <c r="G56" s="75"/>
      <c r="H56" s="75"/>
      <c r="I56" s="75"/>
      <c r="J56" s="75"/>
      <c r="K56" s="75"/>
      <c r="L56" s="75"/>
      <c r="M56" s="75"/>
      <c r="N56" s="75"/>
      <c r="O56" s="76"/>
      <c r="P56" s="200" t="s">
        <v>28</v>
      </c>
      <c r="Q56" s="201"/>
      <c r="R56" s="201"/>
      <c r="S56" s="201"/>
      <c r="T56" s="201"/>
      <c r="U56" s="201"/>
      <c r="V56" s="201"/>
      <c r="W56" s="201"/>
      <c r="X56" s="201"/>
      <c r="Y56" s="201"/>
      <c r="Z56" s="201"/>
      <c r="AA56" s="201"/>
      <c r="AB56" s="201"/>
      <c r="AC56" s="201"/>
      <c r="AD56" s="202"/>
    </row>
    <row r="57" spans="1:30" ht="18.75" customHeight="1" x14ac:dyDescent="0.15">
      <c r="A57" s="74" t="s">
        <v>75</v>
      </c>
      <c r="B57" s="75"/>
      <c r="C57" s="75"/>
      <c r="D57" s="75"/>
      <c r="E57" s="75"/>
      <c r="F57" s="75"/>
      <c r="G57" s="75"/>
      <c r="H57" s="75"/>
      <c r="I57" s="75"/>
      <c r="J57" s="75"/>
      <c r="K57" s="75"/>
      <c r="L57" s="75"/>
      <c r="M57" s="75"/>
      <c r="N57" s="75"/>
      <c r="O57" s="76"/>
      <c r="P57" s="74" t="s">
        <v>75</v>
      </c>
      <c r="Q57" s="75"/>
      <c r="R57" s="75"/>
      <c r="S57" s="75"/>
      <c r="T57" s="75"/>
      <c r="U57" s="75"/>
      <c r="V57" s="75"/>
      <c r="W57" s="75"/>
      <c r="X57" s="75"/>
      <c r="Y57" s="75"/>
      <c r="Z57" s="75"/>
      <c r="AA57" s="75"/>
      <c r="AB57" s="75"/>
      <c r="AC57" s="75"/>
      <c r="AD57" s="76"/>
    </row>
    <row r="58" spans="1:30" ht="18.75" customHeight="1" x14ac:dyDescent="0.15">
      <c r="A58" s="74" t="s">
        <v>76</v>
      </c>
      <c r="B58" s="75"/>
      <c r="C58" s="75"/>
      <c r="D58" s="75"/>
      <c r="E58" s="75"/>
      <c r="F58" s="75"/>
      <c r="G58" s="75"/>
      <c r="H58" s="75"/>
      <c r="I58" s="75"/>
      <c r="J58" s="75"/>
      <c r="K58" s="75"/>
      <c r="L58" s="75"/>
      <c r="M58" s="75"/>
      <c r="N58" s="75"/>
      <c r="O58" s="76"/>
      <c r="P58" s="74" t="s">
        <v>76</v>
      </c>
      <c r="Q58" s="75"/>
      <c r="R58" s="75"/>
      <c r="S58" s="75"/>
      <c r="T58" s="75"/>
      <c r="U58" s="75"/>
      <c r="V58" s="75"/>
      <c r="W58" s="75"/>
      <c r="X58" s="75"/>
      <c r="Y58" s="75"/>
      <c r="Z58" s="75"/>
      <c r="AA58" s="75"/>
      <c r="AB58" s="75"/>
      <c r="AC58" s="75"/>
      <c r="AD58" s="76"/>
    </row>
    <row r="59" spans="1:30" ht="18.75" customHeight="1" x14ac:dyDescent="0.15">
      <c r="A59" s="74" t="s">
        <v>27</v>
      </c>
      <c r="B59" s="75"/>
      <c r="C59" s="75"/>
      <c r="D59" s="75"/>
      <c r="E59" s="75"/>
      <c r="F59" s="75"/>
      <c r="G59" s="75"/>
      <c r="H59" s="75"/>
      <c r="I59" s="75"/>
      <c r="J59" s="75"/>
      <c r="K59" s="75"/>
      <c r="L59" s="75"/>
      <c r="M59" s="75"/>
      <c r="N59" s="75"/>
      <c r="O59" s="76"/>
      <c r="P59" s="200" t="s">
        <v>27</v>
      </c>
      <c r="Q59" s="201"/>
      <c r="R59" s="201"/>
      <c r="S59" s="201"/>
      <c r="T59" s="201"/>
      <c r="U59" s="201"/>
      <c r="V59" s="201"/>
      <c r="W59" s="201"/>
      <c r="X59" s="201"/>
      <c r="Y59" s="201"/>
      <c r="Z59" s="201"/>
      <c r="AA59" s="201"/>
      <c r="AB59" s="201"/>
      <c r="AC59" s="201"/>
      <c r="AD59" s="202"/>
    </row>
    <row r="60" spans="1:30" ht="18.75" customHeight="1" x14ac:dyDescent="0.15">
      <c r="A60" s="74" t="s">
        <v>69</v>
      </c>
      <c r="B60" s="75"/>
      <c r="C60" s="75"/>
      <c r="D60" s="75"/>
      <c r="E60" s="75"/>
      <c r="F60" s="75"/>
      <c r="G60" s="75"/>
      <c r="H60" s="75"/>
      <c r="I60" s="75"/>
      <c r="J60" s="75"/>
      <c r="K60" s="75"/>
      <c r="L60" s="75"/>
      <c r="M60" s="75"/>
      <c r="N60" s="75"/>
      <c r="O60" s="76"/>
      <c r="P60" s="74" t="s">
        <v>69</v>
      </c>
      <c r="Q60" s="75"/>
      <c r="R60" s="75"/>
      <c r="S60" s="75"/>
      <c r="T60" s="75"/>
      <c r="U60" s="75"/>
      <c r="V60" s="75"/>
      <c r="W60" s="75"/>
      <c r="X60" s="75"/>
      <c r="Y60" s="75"/>
      <c r="Z60" s="75"/>
      <c r="AA60" s="75"/>
      <c r="AB60" s="75"/>
      <c r="AC60" s="75"/>
      <c r="AD60" s="76"/>
    </row>
    <row r="61" spans="1:30" ht="18.75" customHeight="1" x14ac:dyDescent="0.15">
      <c r="A61" s="74" t="s">
        <v>68</v>
      </c>
      <c r="B61" s="75"/>
      <c r="C61" s="75"/>
      <c r="D61" s="75"/>
      <c r="E61" s="75"/>
      <c r="F61" s="75"/>
      <c r="G61" s="75"/>
      <c r="H61" s="75"/>
      <c r="I61" s="75"/>
      <c r="J61" s="75"/>
      <c r="K61" s="75"/>
      <c r="L61" s="75"/>
      <c r="M61" s="75"/>
      <c r="N61" s="75"/>
      <c r="O61" s="76"/>
      <c r="P61" s="74" t="s">
        <v>68</v>
      </c>
      <c r="Q61" s="75"/>
      <c r="R61" s="75"/>
      <c r="S61" s="75"/>
      <c r="T61" s="75"/>
      <c r="U61" s="75"/>
      <c r="V61" s="75"/>
      <c r="W61" s="75"/>
      <c r="X61" s="75"/>
      <c r="Y61" s="75"/>
      <c r="Z61" s="75"/>
      <c r="AA61" s="75"/>
      <c r="AB61" s="75"/>
      <c r="AC61" s="75"/>
      <c r="AD61" s="76"/>
    </row>
    <row r="62" spans="1:30" ht="26.25" customHeight="1" x14ac:dyDescent="0.15">
      <c r="A62" s="77" t="s">
        <v>67</v>
      </c>
      <c r="B62" s="78"/>
      <c r="C62" s="78"/>
      <c r="D62" s="78"/>
      <c r="E62" s="78"/>
      <c r="F62" s="78"/>
      <c r="G62" s="78"/>
      <c r="H62" s="78"/>
      <c r="I62" s="78"/>
      <c r="J62" s="78"/>
      <c r="K62" s="78"/>
      <c r="L62" s="78"/>
      <c r="M62" s="78"/>
      <c r="N62" s="78"/>
      <c r="O62" s="79"/>
      <c r="P62" s="77" t="s">
        <v>67</v>
      </c>
      <c r="Q62" s="78"/>
      <c r="R62" s="78"/>
      <c r="S62" s="78"/>
      <c r="T62" s="78"/>
      <c r="U62" s="78"/>
      <c r="V62" s="78"/>
      <c r="W62" s="78"/>
      <c r="X62" s="78"/>
      <c r="Y62" s="78"/>
      <c r="Z62" s="78"/>
      <c r="AA62" s="78"/>
      <c r="AB62" s="78"/>
      <c r="AC62" s="78"/>
      <c r="AD62" s="79"/>
    </row>
    <row r="63" spans="1:30" ht="13.5" customHeight="1" x14ac:dyDescent="0.15">
      <c r="A63" s="54" t="s">
        <v>65</v>
      </c>
      <c r="B63" s="55"/>
      <c r="C63" s="55"/>
      <c r="D63" s="55"/>
      <c r="E63" s="55"/>
      <c r="F63" s="55"/>
      <c r="G63" s="55"/>
      <c r="H63" s="55"/>
      <c r="I63" s="55"/>
      <c r="J63" s="55"/>
      <c r="K63" s="55"/>
      <c r="L63" s="55"/>
      <c r="M63" s="55"/>
      <c r="N63" s="55"/>
      <c r="O63" s="56"/>
      <c r="P63" s="57" t="s">
        <v>65</v>
      </c>
      <c r="Q63" s="58"/>
      <c r="R63" s="58"/>
      <c r="S63" s="58"/>
      <c r="T63" s="58"/>
      <c r="U63" s="58"/>
      <c r="V63" s="58"/>
      <c r="W63" s="58"/>
      <c r="X63" s="58"/>
      <c r="Y63" s="58"/>
      <c r="Z63" s="58"/>
      <c r="AA63" s="58"/>
      <c r="AB63" s="58"/>
      <c r="AC63" s="58"/>
      <c r="AD63" s="59"/>
    </row>
    <row r="64" spans="1:30" x14ac:dyDescent="0.15">
      <c r="A64" s="60"/>
      <c r="B64" s="61"/>
      <c r="C64" s="61"/>
      <c r="D64" s="61"/>
      <c r="E64" s="61"/>
      <c r="F64" s="61"/>
      <c r="G64" s="61"/>
      <c r="H64" s="61"/>
      <c r="I64" s="61"/>
      <c r="J64" s="61"/>
      <c r="K64" s="61"/>
      <c r="L64" s="61"/>
      <c r="M64" s="61"/>
      <c r="N64" s="61"/>
      <c r="O64" s="62"/>
      <c r="P64" s="66"/>
      <c r="Q64" s="67"/>
      <c r="R64" s="67"/>
      <c r="S64" s="67"/>
      <c r="T64" s="67"/>
      <c r="U64" s="67"/>
      <c r="V64" s="67"/>
      <c r="W64" s="67"/>
      <c r="X64" s="67"/>
      <c r="Y64" s="67"/>
      <c r="Z64" s="67"/>
      <c r="AA64" s="67"/>
      <c r="AB64" s="67"/>
      <c r="AC64" s="67"/>
      <c r="AD64" s="68"/>
    </row>
    <row r="65" spans="1:30" x14ac:dyDescent="0.15">
      <c r="A65" s="60"/>
      <c r="B65" s="61"/>
      <c r="C65" s="61"/>
      <c r="D65" s="61"/>
      <c r="E65" s="61"/>
      <c r="F65" s="61"/>
      <c r="G65" s="61"/>
      <c r="H65" s="61"/>
      <c r="I65" s="61"/>
      <c r="J65" s="61"/>
      <c r="K65" s="61"/>
      <c r="L65" s="61"/>
      <c r="M65" s="61"/>
      <c r="N65" s="61"/>
      <c r="O65" s="62"/>
      <c r="P65" s="66"/>
      <c r="Q65" s="67"/>
      <c r="R65" s="67"/>
      <c r="S65" s="67"/>
      <c r="T65" s="67"/>
      <c r="U65" s="67"/>
      <c r="V65" s="67"/>
      <c r="W65" s="67"/>
      <c r="X65" s="67"/>
      <c r="Y65" s="67"/>
      <c r="Z65" s="67"/>
      <c r="AA65" s="67"/>
      <c r="AB65" s="67"/>
      <c r="AC65" s="67"/>
      <c r="AD65" s="68"/>
    </row>
    <row r="66" spans="1:30" x14ac:dyDescent="0.15">
      <c r="A66" s="60"/>
      <c r="B66" s="61"/>
      <c r="C66" s="61"/>
      <c r="D66" s="61"/>
      <c r="E66" s="61"/>
      <c r="F66" s="61"/>
      <c r="G66" s="61"/>
      <c r="H66" s="61"/>
      <c r="I66" s="61"/>
      <c r="J66" s="61"/>
      <c r="K66" s="61"/>
      <c r="L66" s="61"/>
      <c r="M66" s="61"/>
      <c r="N66" s="61"/>
      <c r="O66" s="62"/>
      <c r="P66" s="66"/>
      <c r="Q66" s="67"/>
      <c r="R66" s="67"/>
      <c r="S66" s="67"/>
      <c r="T66" s="67"/>
      <c r="U66" s="67"/>
      <c r="V66" s="67"/>
      <c r="W66" s="67"/>
      <c r="X66" s="67"/>
      <c r="Y66" s="67"/>
      <c r="Z66" s="67"/>
      <c r="AA66" s="67"/>
      <c r="AB66" s="67"/>
      <c r="AC66" s="67"/>
      <c r="AD66" s="68"/>
    </row>
    <row r="67" spans="1:30" x14ac:dyDescent="0.15">
      <c r="A67" s="63"/>
      <c r="B67" s="64"/>
      <c r="C67" s="64"/>
      <c r="D67" s="64"/>
      <c r="E67" s="64"/>
      <c r="F67" s="64"/>
      <c r="G67" s="64"/>
      <c r="H67" s="64"/>
      <c r="I67" s="64"/>
      <c r="J67" s="64"/>
      <c r="K67" s="64"/>
      <c r="L67" s="64"/>
      <c r="M67" s="64"/>
      <c r="N67" s="64"/>
      <c r="O67" s="65"/>
      <c r="P67" s="69"/>
      <c r="Q67" s="70"/>
      <c r="R67" s="70"/>
      <c r="S67" s="70"/>
      <c r="T67" s="70"/>
      <c r="U67" s="70"/>
      <c r="V67" s="70"/>
      <c r="W67" s="70"/>
      <c r="X67" s="70"/>
      <c r="Y67" s="70"/>
      <c r="Z67" s="70"/>
      <c r="AA67" s="70"/>
      <c r="AB67" s="70"/>
      <c r="AC67" s="70"/>
      <c r="AD67" s="71"/>
    </row>
    <row r="68" spans="1:30" ht="13.5" customHeight="1" x14ac:dyDescent="0.15">
      <c r="A68" s="54" t="s">
        <v>64</v>
      </c>
      <c r="B68" s="55"/>
      <c r="C68" s="55"/>
      <c r="D68" s="55"/>
      <c r="E68" s="55"/>
      <c r="F68" s="55"/>
      <c r="G68" s="55"/>
      <c r="H68" s="55"/>
      <c r="I68" s="55"/>
      <c r="J68" s="55"/>
      <c r="K68" s="55"/>
      <c r="L68" s="55"/>
      <c r="M68" s="55"/>
      <c r="N68" s="55"/>
      <c r="O68" s="56"/>
      <c r="P68" s="57" t="s">
        <v>64</v>
      </c>
      <c r="Q68" s="58"/>
      <c r="R68" s="58"/>
      <c r="S68" s="58"/>
      <c r="T68" s="58"/>
      <c r="U68" s="58"/>
      <c r="V68" s="58"/>
      <c r="W68" s="58"/>
      <c r="X68" s="58"/>
      <c r="Y68" s="58"/>
      <c r="Z68" s="58"/>
      <c r="AA68" s="58"/>
      <c r="AB68" s="58"/>
      <c r="AC68" s="58"/>
      <c r="AD68" s="59"/>
    </row>
    <row r="69" spans="1:30" x14ac:dyDescent="0.15">
      <c r="A69" s="60"/>
      <c r="B69" s="61"/>
      <c r="C69" s="61"/>
      <c r="D69" s="61"/>
      <c r="E69" s="61"/>
      <c r="F69" s="61"/>
      <c r="G69" s="61"/>
      <c r="H69" s="61"/>
      <c r="I69" s="61"/>
      <c r="J69" s="61"/>
      <c r="K69" s="61"/>
      <c r="L69" s="61"/>
      <c r="M69" s="61"/>
      <c r="N69" s="61"/>
      <c r="O69" s="62"/>
      <c r="P69" s="66" t="str">
        <f>A69&amp;""</f>
        <v/>
      </c>
      <c r="Q69" s="67"/>
      <c r="R69" s="67"/>
      <c r="S69" s="67"/>
      <c r="T69" s="67"/>
      <c r="U69" s="67"/>
      <c r="V69" s="67"/>
      <c r="W69" s="67"/>
      <c r="X69" s="67"/>
      <c r="Y69" s="67"/>
      <c r="Z69" s="67"/>
      <c r="AA69" s="67"/>
      <c r="AB69" s="67"/>
      <c r="AC69" s="67"/>
      <c r="AD69" s="68"/>
    </row>
    <row r="70" spans="1:30" x14ac:dyDescent="0.15">
      <c r="A70" s="60"/>
      <c r="B70" s="61"/>
      <c r="C70" s="61"/>
      <c r="D70" s="61"/>
      <c r="E70" s="61"/>
      <c r="F70" s="61"/>
      <c r="G70" s="61"/>
      <c r="H70" s="61"/>
      <c r="I70" s="61"/>
      <c r="J70" s="61"/>
      <c r="K70" s="61"/>
      <c r="L70" s="61"/>
      <c r="M70" s="61"/>
      <c r="N70" s="61"/>
      <c r="O70" s="62"/>
      <c r="P70" s="66"/>
      <c r="Q70" s="67"/>
      <c r="R70" s="67"/>
      <c r="S70" s="67"/>
      <c r="T70" s="67"/>
      <c r="U70" s="67"/>
      <c r="V70" s="67"/>
      <c r="W70" s="67"/>
      <c r="X70" s="67"/>
      <c r="Y70" s="67"/>
      <c r="Z70" s="67"/>
      <c r="AA70" s="67"/>
      <c r="AB70" s="67"/>
      <c r="AC70" s="67"/>
      <c r="AD70" s="68"/>
    </row>
    <row r="71" spans="1:30" x14ac:dyDescent="0.15">
      <c r="A71" s="60"/>
      <c r="B71" s="61"/>
      <c r="C71" s="61"/>
      <c r="D71" s="61"/>
      <c r="E71" s="61"/>
      <c r="F71" s="61"/>
      <c r="G71" s="61"/>
      <c r="H71" s="61"/>
      <c r="I71" s="61"/>
      <c r="J71" s="61"/>
      <c r="K71" s="61"/>
      <c r="L71" s="61"/>
      <c r="M71" s="61"/>
      <c r="N71" s="61"/>
      <c r="O71" s="62"/>
      <c r="P71" s="66"/>
      <c r="Q71" s="67"/>
      <c r="R71" s="67"/>
      <c r="S71" s="67"/>
      <c r="T71" s="67"/>
      <c r="U71" s="67"/>
      <c r="V71" s="67"/>
      <c r="W71" s="67"/>
      <c r="X71" s="67"/>
      <c r="Y71" s="67"/>
      <c r="Z71" s="67"/>
      <c r="AA71" s="67"/>
      <c r="AB71" s="67"/>
      <c r="AC71" s="67"/>
      <c r="AD71" s="68"/>
    </row>
    <row r="72" spans="1:30" x14ac:dyDescent="0.15">
      <c r="A72" s="63"/>
      <c r="B72" s="64"/>
      <c r="C72" s="64"/>
      <c r="D72" s="64"/>
      <c r="E72" s="64"/>
      <c r="F72" s="64"/>
      <c r="G72" s="64"/>
      <c r="H72" s="64"/>
      <c r="I72" s="64"/>
      <c r="J72" s="64"/>
      <c r="K72" s="64"/>
      <c r="L72" s="64"/>
      <c r="M72" s="64"/>
      <c r="N72" s="64"/>
      <c r="O72" s="65"/>
      <c r="P72" s="69"/>
      <c r="Q72" s="70"/>
      <c r="R72" s="70"/>
      <c r="S72" s="70"/>
      <c r="T72" s="70"/>
      <c r="U72" s="70"/>
      <c r="V72" s="70"/>
      <c r="W72" s="70"/>
      <c r="X72" s="70"/>
      <c r="Y72" s="70"/>
      <c r="Z72" s="70"/>
      <c r="AA72" s="70"/>
      <c r="AB72" s="70"/>
      <c r="AC72" s="70"/>
      <c r="AD72" s="71"/>
    </row>
  </sheetData>
  <sheetProtection sheet="1" selectLockedCells="1"/>
  <mergeCells count="303">
    <mergeCell ref="Q50:R50"/>
    <mergeCell ref="S50:T50"/>
    <mergeCell ref="U50:V50"/>
    <mergeCell ref="W50:X50"/>
    <mergeCell ref="Y50:AD50"/>
    <mergeCell ref="Y47:AD47"/>
    <mergeCell ref="Y48:AD48"/>
    <mergeCell ref="Y45:AD45"/>
    <mergeCell ref="Y46:AD46"/>
    <mergeCell ref="Q46:R46"/>
    <mergeCell ref="S46:T46"/>
    <mergeCell ref="U46:V46"/>
    <mergeCell ref="W46:X46"/>
    <mergeCell ref="U49:V49"/>
    <mergeCell ref="W49:X49"/>
    <mergeCell ref="Y49:AD49"/>
    <mergeCell ref="Q49:R49"/>
    <mergeCell ref="U45:V45"/>
    <mergeCell ref="S49:T49"/>
    <mergeCell ref="S45:T45"/>
    <mergeCell ref="U44:V44"/>
    <mergeCell ref="W44:X44"/>
    <mergeCell ref="Y44:AD44"/>
    <mergeCell ref="U40:V40"/>
    <mergeCell ref="Y41:AD41"/>
    <mergeCell ref="Q42:R42"/>
    <mergeCell ref="S42:T42"/>
    <mergeCell ref="U42:V42"/>
    <mergeCell ref="W42:X42"/>
    <mergeCell ref="Y42:AD42"/>
    <mergeCell ref="U41:V41"/>
    <mergeCell ref="Q43:R43"/>
    <mergeCell ref="AL15:AN15"/>
    <mergeCell ref="AL16:AN16"/>
    <mergeCell ref="Q38:R38"/>
    <mergeCell ref="U38:V38"/>
    <mergeCell ref="W38:X38"/>
    <mergeCell ref="P25:P38"/>
    <mergeCell ref="S43:T43"/>
    <mergeCell ref="U43:V43"/>
    <mergeCell ref="Y43:AD43"/>
    <mergeCell ref="U31:V32"/>
    <mergeCell ref="W31:X32"/>
    <mergeCell ref="U36:V37"/>
    <mergeCell ref="Q33:R33"/>
    <mergeCell ref="U39:V39"/>
    <mergeCell ref="W39:X39"/>
    <mergeCell ref="Q36:R37"/>
    <mergeCell ref="S36:T37"/>
    <mergeCell ref="W36:X37"/>
    <mergeCell ref="Y36:AD37"/>
    <mergeCell ref="Y39:AD39"/>
    <mergeCell ref="S33:T33"/>
    <mergeCell ref="S38:T38"/>
    <mergeCell ref="Y27:AD28"/>
    <mergeCell ref="Y29:AD30"/>
    <mergeCell ref="S41:T41"/>
    <mergeCell ref="J44:O44"/>
    <mergeCell ref="D46:E46"/>
    <mergeCell ref="F46:G46"/>
    <mergeCell ref="H46:I46"/>
    <mergeCell ref="J46:O46"/>
    <mergeCell ref="Q44:R44"/>
    <mergeCell ref="S44:T44"/>
    <mergeCell ref="D41:E41"/>
    <mergeCell ref="D43:E43"/>
    <mergeCell ref="D45:E45"/>
    <mergeCell ref="F41:G41"/>
    <mergeCell ref="F43:G43"/>
    <mergeCell ref="F45:G45"/>
    <mergeCell ref="H43:I43"/>
    <mergeCell ref="Y31:AD32"/>
    <mergeCell ref="W40:X40"/>
    <mergeCell ref="Y40:AD40"/>
    <mergeCell ref="Y38:AD38"/>
    <mergeCell ref="Q34:R35"/>
    <mergeCell ref="S34:T35"/>
    <mergeCell ref="U34:V35"/>
    <mergeCell ref="W34:X35"/>
    <mergeCell ref="Y34:AD35"/>
    <mergeCell ref="U33:V33"/>
    <mergeCell ref="W33:X33"/>
    <mergeCell ref="Y33:AD33"/>
    <mergeCell ref="Q27:R28"/>
    <mergeCell ref="S27:T28"/>
    <mergeCell ref="U27:V28"/>
    <mergeCell ref="W27:X28"/>
    <mergeCell ref="Q29:R30"/>
    <mergeCell ref="S29:T30"/>
    <mergeCell ref="U29:V30"/>
    <mergeCell ref="W29:X30"/>
    <mergeCell ref="Q31:R32"/>
    <mergeCell ref="S31:T32"/>
    <mergeCell ref="P59:AD59"/>
    <mergeCell ref="P60:AD60"/>
    <mergeCell ref="P69:AD72"/>
    <mergeCell ref="P39:P50"/>
    <mergeCell ref="W41:X41"/>
    <mergeCell ref="W43:X43"/>
    <mergeCell ref="W45:X45"/>
    <mergeCell ref="W47:X47"/>
    <mergeCell ref="Q47:R47"/>
    <mergeCell ref="S47:T47"/>
    <mergeCell ref="U47:V47"/>
    <mergeCell ref="Q48:R48"/>
    <mergeCell ref="S48:T48"/>
    <mergeCell ref="U48:V48"/>
    <mergeCell ref="W48:X48"/>
    <mergeCell ref="Q45:R45"/>
    <mergeCell ref="Q39:R39"/>
    <mergeCell ref="S39:T39"/>
    <mergeCell ref="Q41:R41"/>
    <mergeCell ref="Q40:R40"/>
    <mergeCell ref="S40:T40"/>
    <mergeCell ref="P56:AD56"/>
    <mergeCell ref="P57:AD57"/>
    <mergeCell ref="P58:AD58"/>
    <mergeCell ref="P24:R24"/>
    <mergeCell ref="S24:T24"/>
    <mergeCell ref="U24:V24"/>
    <mergeCell ref="W24:X24"/>
    <mergeCell ref="Y24:AD24"/>
    <mergeCell ref="Y25:AD26"/>
    <mergeCell ref="Q25:R26"/>
    <mergeCell ref="S25:T26"/>
    <mergeCell ref="U25:V26"/>
    <mergeCell ref="W25:X26"/>
    <mergeCell ref="W21:X21"/>
    <mergeCell ref="Y21:AB21"/>
    <mergeCell ref="AC21:AD21"/>
    <mergeCell ref="W22:X22"/>
    <mergeCell ref="Y22:AB22"/>
    <mergeCell ref="AC22:AD22"/>
    <mergeCell ref="P21:Q23"/>
    <mergeCell ref="R21:R23"/>
    <mergeCell ref="S21:S23"/>
    <mergeCell ref="T21:T23"/>
    <mergeCell ref="U21:V23"/>
    <mergeCell ref="W23:X23"/>
    <mergeCell ref="Y23:AB23"/>
    <mergeCell ref="AC23:AD23"/>
    <mergeCell ref="A15:B15"/>
    <mergeCell ref="A16:B17"/>
    <mergeCell ref="C16:O17"/>
    <mergeCell ref="A18:B20"/>
    <mergeCell ref="K19:L19"/>
    <mergeCell ref="R1:AB2"/>
    <mergeCell ref="X5:AD5"/>
    <mergeCell ref="X6:AD6"/>
    <mergeCell ref="X7:AD7"/>
    <mergeCell ref="X8:AD8"/>
    <mergeCell ref="B10:C10"/>
    <mergeCell ref="B12:O12"/>
    <mergeCell ref="C1:M2"/>
    <mergeCell ref="I5:O5"/>
    <mergeCell ref="I6:O6"/>
    <mergeCell ref="I7:O7"/>
    <mergeCell ref="I8:O8"/>
    <mergeCell ref="P18:Q20"/>
    <mergeCell ref="Q10:R10"/>
    <mergeCell ref="P15:Q15"/>
    <mergeCell ref="P16:Q17"/>
    <mergeCell ref="R16:AD17"/>
    <mergeCell ref="Z19:AA19"/>
    <mergeCell ref="AA13:AB13"/>
    <mergeCell ref="N21:O21"/>
    <mergeCell ref="N22:O22"/>
    <mergeCell ref="N23:O23"/>
    <mergeCell ref="J21:M21"/>
    <mergeCell ref="J22:M22"/>
    <mergeCell ref="J23:M23"/>
    <mergeCell ref="D24:E24"/>
    <mergeCell ref="F24:G24"/>
    <mergeCell ref="H24:I24"/>
    <mergeCell ref="J24:O24"/>
    <mergeCell ref="A24:C24"/>
    <mergeCell ref="H21:I21"/>
    <mergeCell ref="H22:I22"/>
    <mergeCell ref="H23:I23"/>
    <mergeCell ref="C21:C23"/>
    <mergeCell ref="D21:D23"/>
    <mergeCell ref="E21:E23"/>
    <mergeCell ref="F21:G23"/>
    <mergeCell ref="A21:B23"/>
    <mergeCell ref="B25:C26"/>
    <mergeCell ref="B34:C35"/>
    <mergeCell ref="D25:E26"/>
    <mergeCell ref="H25:I26"/>
    <mergeCell ref="H34:I35"/>
    <mergeCell ref="J25:O26"/>
    <mergeCell ref="J34:O35"/>
    <mergeCell ref="F25:G26"/>
    <mergeCell ref="D34:E35"/>
    <mergeCell ref="F34:G35"/>
    <mergeCell ref="J27:O28"/>
    <mergeCell ref="J29:O30"/>
    <mergeCell ref="J31:O32"/>
    <mergeCell ref="B33:C33"/>
    <mergeCell ref="D33:E33"/>
    <mergeCell ref="F33:G33"/>
    <mergeCell ref="H33:I33"/>
    <mergeCell ref="J33:O33"/>
    <mergeCell ref="D27:E28"/>
    <mergeCell ref="D29:E30"/>
    <mergeCell ref="D31:E32"/>
    <mergeCell ref="F27:G28"/>
    <mergeCell ref="F29:G30"/>
    <mergeCell ref="F31:G32"/>
    <mergeCell ref="H27:I28"/>
    <mergeCell ref="H29:I30"/>
    <mergeCell ref="H31:I32"/>
    <mergeCell ref="H36:I37"/>
    <mergeCell ref="B36:C37"/>
    <mergeCell ref="B50:C50"/>
    <mergeCell ref="F49:G49"/>
    <mergeCell ref="H49:I49"/>
    <mergeCell ref="B49:C49"/>
    <mergeCell ref="H45:I45"/>
    <mergeCell ref="D49:E49"/>
    <mergeCell ref="B42:C42"/>
    <mergeCell ref="D42:E42"/>
    <mergeCell ref="F42:G42"/>
    <mergeCell ref="H42:I42"/>
    <mergeCell ref="B41:C41"/>
    <mergeCell ref="H41:I41"/>
    <mergeCell ref="B27:C28"/>
    <mergeCell ref="B29:C30"/>
    <mergeCell ref="B38:C38"/>
    <mergeCell ref="D38:E38"/>
    <mergeCell ref="F38:G38"/>
    <mergeCell ref="H38:I38"/>
    <mergeCell ref="B40:C40"/>
    <mergeCell ref="J49:O49"/>
    <mergeCell ref="B31:C32"/>
    <mergeCell ref="H39:I39"/>
    <mergeCell ref="J39:O39"/>
    <mergeCell ref="J45:O45"/>
    <mergeCell ref="J42:O42"/>
    <mergeCell ref="J41:O41"/>
    <mergeCell ref="J38:O38"/>
    <mergeCell ref="D40:E40"/>
    <mergeCell ref="F40:G40"/>
    <mergeCell ref="H40:I40"/>
    <mergeCell ref="J40:O40"/>
    <mergeCell ref="J47:O47"/>
    <mergeCell ref="B48:C48"/>
    <mergeCell ref="D48:E48"/>
    <mergeCell ref="F48:G48"/>
    <mergeCell ref="H48:I48"/>
    <mergeCell ref="J48:O48"/>
    <mergeCell ref="H47:I47"/>
    <mergeCell ref="B46:C46"/>
    <mergeCell ref="J43:O43"/>
    <mergeCell ref="D47:E47"/>
    <mergeCell ref="F47:G47"/>
    <mergeCell ref="A53:I54"/>
    <mergeCell ref="J53:O54"/>
    <mergeCell ref="A55:O55"/>
    <mergeCell ref="A56:O56"/>
    <mergeCell ref="AA14:AB14"/>
    <mergeCell ref="AC13:AD13"/>
    <mergeCell ref="AC14:AD14"/>
    <mergeCell ref="A69:O72"/>
    <mergeCell ref="D36:E37"/>
    <mergeCell ref="F36:G37"/>
    <mergeCell ref="J36:O37"/>
    <mergeCell ref="B39:C39"/>
    <mergeCell ref="D39:E39"/>
    <mergeCell ref="F39:G39"/>
    <mergeCell ref="D50:E50"/>
    <mergeCell ref="F50:G50"/>
    <mergeCell ref="H50:I50"/>
    <mergeCell ref="J50:O50"/>
    <mergeCell ref="B44:C44"/>
    <mergeCell ref="D44:E44"/>
    <mergeCell ref="F44:G44"/>
    <mergeCell ref="A25:A38"/>
    <mergeCell ref="A39:A50"/>
    <mergeCell ref="H44:I44"/>
    <mergeCell ref="A63:O63"/>
    <mergeCell ref="P63:AD63"/>
    <mergeCell ref="A64:O67"/>
    <mergeCell ref="P64:AD67"/>
    <mergeCell ref="A68:O68"/>
    <mergeCell ref="P68:AD68"/>
    <mergeCell ref="B43:C43"/>
    <mergeCell ref="B45:C45"/>
    <mergeCell ref="B47:C47"/>
    <mergeCell ref="A58:O58"/>
    <mergeCell ref="A59:O59"/>
    <mergeCell ref="A60:O60"/>
    <mergeCell ref="A61:O61"/>
    <mergeCell ref="A62:O62"/>
    <mergeCell ref="P51:X52"/>
    <mergeCell ref="Y51:AD52"/>
    <mergeCell ref="P53:X54"/>
    <mergeCell ref="Y53:AD54"/>
    <mergeCell ref="P55:AD55"/>
    <mergeCell ref="P61:AD61"/>
    <mergeCell ref="P62:AD62"/>
    <mergeCell ref="A57:O57"/>
    <mergeCell ref="A51:I52"/>
    <mergeCell ref="J51:O52"/>
  </mergeCells>
  <phoneticPr fontId="1"/>
  <dataValidations count="1">
    <dataValidation type="list" allowBlank="1" showInputMessage="1" showErrorMessage="1" sqref="H41:H50 F34 H31 D31 F25:F27 F39 I25:I26 H25:H27 H29 E25:E26 F31 D25:D27 F29 G25:G26 D29 D41:D50 F41:F50 D34 H36 H34 D40:I40 D39 H39 D33:I33 F36 D38:I38 D36">
      <formula1>$AF$36:$AF$37</formula1>
    </dataValidation>
  </dataValidations>
  <pageMargins left="0.7" right="0.7" top="0.75" bottom="0.75" header="0.3" footer="0.3"/>
  <pageSetup paperSize="9" scale="55" orientation="portrait" r:id="rId1"/>
  <colBreaks count="1" manualBreakCount="1">
    <brk id="15"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fukadmin</cp:lastModifiedBy>
  <cp:lastPrinted>2023-11-06T08:10:17Z</cp:lastPrinted>
  <dcterms:created xsi:type="dcterms:W3CDTF">2023-10-06T08:58:49Z</dcterms:created>
  <dcterms:modified xsi:type="dcterms:W3CDTF">2023-11-07T08:37:37Z</dcterms:modified>
</cp:coreProperties>
</file>